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DAFI\GER_CONTABIL\2023\BALANÇO PATRIMONIAL - 2022\2022\"/>
    </mc:Choice>
  </mc:AlternateContent>
  <bookViews>
    <workbookView xWindow="0" yWindow="0" windowWidth="28800" windowHeight="12300"/>
  </bookViews>
  <sheets>
    <sheet name="BAL. PATRIMONIAL 2022" sheetId="1" r:id="rId1"/>
  </sheets>
  <definedNames>
    <definedName name="_xlnm.Print_Area" localSheetId="0">'BAL. PATRIMONIAL 2022'!$B$2:$G$79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G59" i="1"/>
  <c r="F59" i="1"/>
  <c r="G57" i="1"/>
  <c r="G54" i="1" s="1"/>
  <c r="F57" i="1"/>
  <c r="F54" i="1" s="1"/>
  <c r="H54" i="1" s="1"/>
  <c r="H56" i="1"/>
  <c r="D56" i="1"/>
  <c r="C56" i="1"/>
  <c r="G55" i="1"/>
  <c r="F55" i="1"/>
  <c r="D53" i="1"/>
  <c r="C53" i="1"/>
  <c r="D50" i="1"/>
  <c r="D44" i="1" s="1"/>
  <c r="C50" i="1"/>
  <c r="C44" i="1" s="1"/>
  <c r="G47" i="1"/>
  <c r="G44" i="1" s="1"/>
  <c r="F47" i="1"/>
  <c r="G45" i="1"/>
  <c r="F45" i="1"/>
  <c r="D45" i="1"/>
  <c r="C45" i="1"/>
  <c r="F44" i="1"/>
  <c r="D41" i="1"/>
  <c r="C41" i="1"/>
  <c r="G37" i="1"/>
  <c r="F37" i="1"/>
  <c r="D37" i="1"/>
  <c r="C37" i="1"/>
  <c r="C36" i="1"/>
  <c r="B36" i="1"/>
  <c r="G35" i="1"/>
  <c r="F35" i="1"/>
  <c r="D35" i="1"/>
  <c r="C35" i="1"/>
  <c r="D33" i="1"/>
  <c r="C33" i="1"/>
  <c r="D31" i="1"/>
  <c r="C31" i="1"/>
  <c r="G30" i="1"/>
  <c r="F30" i="1"/>
  <c r="D29" i="1"/>
  <c r="C29" i="1"/>
  <c r="G27" i="1"/>
  <c r="F27" i="1"/>
  <c r="D27" i="1"/>
  <c r="C27" i="1"/>
  <c r="D25" i="1"/>
  <c r="C25" i="1"/>
  <c r="G24" i="1"/>
  <c r="F24" i="1"/>
  <c r="D23" i="1"/>
  <c r="C23" i="1"/>
  <c r="G21" i="1"/>
  <c r="F21" i="1"/>
  <c r="D21" i="1"/>
  <c r="C21" i="1"/>
  <c r="G18" i="1"/>
  <c r="F18" i="1"/>
  <c r="F17" i="1" s="1"/>
  <c r="F63" i="1" s="1"/>
  <c r="H63" i="1" s="1"/>
  <c r="D18" i="1"/>
  <c r="D17" i="1" s="1"/>
  <c r="D63" i="1" s="1"/>
  <c r="I63" i="1" s="1"/>
  <c r="C18" i="1"/>
  <c r="C17" i="1" s="1"/>
  <c r="C63" i="1" s="1"/>
  <c r="G17" i="1"/>
  <c r="G63" i="1" s="1"/>
</calcChain>
</file>

<file path=xl/sharedStrings.xml><?xml version="1.0" encoding="utf-8"?>
<sst xmlns="http://schemas.openxmlformats.org/spreadsheetml/2006/main" count="96" uniqueCount="81">
  <si>
    <t>NIRE: 51500000249 em 14/11/1980</t>
  </si>
  <si>
    <t>C.N.P.J.: 15.011.059/0001-52</t>
  </si>
  <si>
    <t xml:space="preserve">     BALANÇO PATRIMONIAL EM 31 DE DEZEMBRO DE 2022 E 2021</t>
  </si>
  <si>
    <t>ATIVO</t>
  </si>
  <si>
    <t>PASSIVO</t>
  </si>
  <si>
    <t>DESCRIÇÃO</t>
  </si>
  <si>
    <t>2022</t>
  </si>
  <si>
    <t>2021</t>
  </si>
  <si>
    <t xml:space="preserve">Em R$ </t>
  </si>
  <si>
    <t xml:space="preserve">  </t>
  </si>
  <si>
    <t>CIRCULANTE</t>
  </si>
  <si>
    <t>Disponível</t>
  </si>
  <si>
    <t>Fornecedores</t>
  </si>
  <si>
    <t>Caixa e Bancos</t>
  </si>
  <si>
    <t>Fornecedores Diversos</t>
  </si>
  <si>
    <t>Aplicações Financeiras</t>
  </si>
  <si>
    <t>Clientes</t>
  </si>
  <si>
    <t>Contas a Pagar</t>
  </si>
  <si>
    <t>Duplicatas a Receber</t>
  </si>
  <si>
    <t>Contas Diversas a Liquidar</t>
  </si>
  <si>
    <t>Outros Créditos</t>
  </si>
  <si>
    <t>Serviços Prestados a Pagar</t>
  </si>
  <si>
    <t>Empréstimos / Financiamento / Cauções</t>
  </si>
  <si>
    <t>Creditos de Funcionários</t>
  </si>
  <si>
    <t xml:space="preserve">Emprestimos </t>
  </si>
  <si>
    <t>Adiantamento de Clientes</t>
  </si>
  <si>
    <t xml:space="preserve">Adiantamento a Fornecedores </t>
  </si>
  <si>
    <t>Obrigações Trabalhistas</t>
  </si>
  <si>
    <t>Obrigações Correntes</t>
  </si>
  <si>
    <t>Adiantamento para Despesas</t>
  </si>
  <si>
    <t>Encargos Sociais Correntes</t>
  </si>
  <si>
    <t>Obrigações Tributárias/Fiscais</t>
  </si>
  <si>
    <t>Adiantamentos Indiretos a Funcionários</t>
  </si>
  <si>
    <t>Imposto de Renda a Recolher</t>
  </si>
  <si>
    <t>ISSQN a Recolher</t>
  </si>
  <si>
    <t>Cauções e Depósitos Judiciais</t>
  </si>
  <si>
    <t>Taxas e Contribuições a Recolher</t>
  </si>
  <si>
    <t>Cauções Trabalhistas</t>
  </si>
  <si>
    <t>Parcelamentos Federais</t>
  </si>
  <si>
    <t>Impostos e Contribuições a Recuperar</t>
  </si>
  <si>
    <t>Consignações a Pagar</t>
  </si>
  <si>
    <t>Consignações</t>
  </si>
  <si>
    <t>Estoque</t>
  </si>
  <si>
    <t>Provisões</t>
  </si>
  <si>
    <t>Estoque (Almoxarifado)</t>
  </si>
  <si>
    <t>Provisões Férias e Encargos Sociais</t>
  </si>
  <si>
    <t>Desp. Exerc. Seg. Pagas Antecipadamente</t>
  </si>
  <si>
    <t xml:space="preserve">VERIFICAR PREJUIZO ACUMULADO </t>
  </si>
  <si>
    <t>Despesas a Apropriar</t>
  </si>
  <si>
    <t>FAZER REVERSÃO</t>
  </si>
  <si>
    <t>Créditos a Receber</t>
  </si>
  <si>
    <t>Custeio de Folha de Pagamento</t>
  </si>
  <si>
    <t>NÃO-CIRCULANTE</t>
  </si>
  <si>
    <t>Realizável a Longo Prazo</t>
  </si>
  <si>
    <t>Fornecedores Longo Prazo</t>
  </si>
  <si>
    <t>Créditos a Recuperar</t>
  </si>
  <si>
    <t>Empréstimos Compulsórios</t>
  </si>
  <si>
    <t>Outras Obrigações</t>
  </si>
  <si>
    <t>Outras Obrigações a Recolher</t>
  </si>
  <si>
    <t>Cauções e Penhoras</t>
  </si>
  <si>
    <t>SEFAZ - Termo de Convênio 001/2005</t>
  </si>
  <si>
    <t>Investimentos</t>
  </si>
  <si>
    <t>Participações Incentivadas</t>
  </si>
  <si>
    <t>Participações Fundo Investimento</t>
  </si>
  <si>
    <t>Imobilizado</t>
  </si>
  <si>
    <t>Bens Móveis</t>
  </si>
  <si>
    <t>PATRIMÔNIO LÍQUIDO</t>
  </si>
  <si>
    <t>( - ) Depreciação Acumulada</t>
  </si>
  <si>
    <t>Capital Social</t>
  </si>
  <si>
    <t>Intangível</t>
  </si>
  <si>
    <t>Capital Social Realizado</t>
  </si>
  <si>
    <t>Softwares</t>
  </si>
  <si>
    <t>Reservas de Capital</t>
  </si>
  <si>
    <t>Sistemas Aplicativos - Software</t>
  </si>
  <si>
    <t>Subvenções para Investimentos</t>
  </si>
  <si>
    <t>Construção Propriedades de Terceiros</t>
  </si>
  <si>
    <t>Prejuízos Acumulados</t>
  </si>
  <si>
    <t>( - ) Amortização Acumulada</t>
  </si>
  <si>
    <t>TOTAL DO ATIVO</t>
  </si>
  <si>
    <t>TOTAL DO PASSIVO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</si>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</sst>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</numFmts>
  <fonts count="12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4.5"/>
      <name val="Arial"/>
      <family val="2"/>
    </font>
    <font>
      <b/>
      <sz val="16"/>
      <name val="Arial"/>
      <family val="2"/>
    </font>
    <font>
      <sz val="14.2"/>
      <name val="Arial"/>
      <family val="2"/>
    </font>
    <font>
      <sz val="14.5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 val="singleAccounting"/>
      <sz val="13"/>
      <name val="Arial"/>
      <family val="2"/>
    </font>
    <font>
      <b/>
      <sz val="13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Border="1" applyAlignment="1"/>
    <xf numFmtId="164" fontId="1" fillId="0" borderId="0" xfId="1" applyFont="1" applyBorder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/>
    <xf numFmtId="0" fontId="9" fillId="0" borderId="0" xfId="0" applyFont="1" applyBorder="1" applyAlignment="1"/>
    <xf numFmtId="0" fontId="8" fillId="0" borderId="9" xfId="0" applyFont="1" applyBorder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/>
    </xf>
    <xf numFmtId="164" fontId="8" fillId="0" borderId="9" xfId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  <xf numFmtId="164" fontId="9" fillId="0" borderId="0" xfId="1" applyFont="1" applyBorder="1" applyAlignment="1"/>
    <xf numFmtId="0" fontId="8" fillId="0" borderId="10" xfId="0" applyFont="1" applyBorder="1" applyAlignment="1">
      <alignment horizontal="center" vertical="center"/>
    </xf>
    <xf numFmtId="164" fontId="8" fillId="0" borderId="11" xfId="1" applyFont="1" applyBorder="1" applyAlignment="1">
      <alignment horizontal="center" vertical="center"/>
    </xf>
    <xf numFmtId="164" fontId="8" fillId="0" borderId="10" xfId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164" fontId="10" fillId="0" borderId="9" xfId="1" applyFont="1" applyBorder="1" applyAlignment="1">
      <alignment horizontal="right" vertical="center"/>
    </xf>
    <xf numFmtId="164" fontId="8" fillId="0" borderId="9" xfId="1" applyFont="1" applyFill="1" applyBorder="1" applyAlignment="1">
      <alignment vertical="center"/>
    </xf>
    <xf numFmtId="164" fontId="10" fillId="0" borderId="3" xfId="1" applyFont="1" applyFill="1" applyBorder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164" fontId="10" fillId="0" borderId="12" xfId="1" applyFont="1" applyBorder="1" applyAlignment="1">
      <alignment horizontal="right" vertical="center"/>
    </xf>
    <xf numFmtId="164" fontId="8" fillId="0" borderId="12" xfId="1" applyFont="1" applyFill="1" applyBorder="1" applyAlignment="1">
      <alignment vertical="center"/>
    </xf>
    <xf numFmtId="164" fontId="10" fillId="0" borderId="5" xfId="1" applyFont="1" applyFill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164" fontId="9" fillId="0" borderId="12" xfId="1" applyFont="1" applyBorder="1" applyAlignment="1">
      <alignment horizontal="right" vertical="center"/>
    </xf>
    <xf numFmtId="164" fontId="9" fillId="0" borderId="12" xfId="1" applyFont="1" applyFill="1" applyBorder="1" applyAlignment="1">
      <alignment vertical="center"/>
    </xf>
    <xf numFmtId="164" fontId="9" fillId="0" borderId="5" xfId="1" applyFont="1" applyFill="1" applyBorder="1" applyAlignment="1">
      <alignment horizontal="right" vertical="center"/>
    </xf>
    <xf numFmtId="43" fontId="9" fillId="0" borderId="0" xfId="0" applyNumberFormat="1" applyFont="1" applyBorder="1" applyAlignment="1"/>
    <xf numFmtId="0" fontId="9" fillId="0" borderId="12" xfId="0" applyFont="1" applyBorder="1" applyAlignment="1"/>
    <xf numFmtId="164" fontId="9" fillId="0" borderId="12" xfId="1" applyFont="1" applyBorder="1" applyAlignment="1">
      <alignment horizontal="right"/>
    </xf>
    <xf numFmtId="164" fontId="9" fillId="0" borderId="12" xfId="1" applyFont="1" applyBorder="1" applyAlignment="1"/>
    <xf numFmtId="0" fontId="8" fillId="0" borderId="12" xfId="0" applyFont="1" applyFill="1" applyBorder="1" applyAlignment="1">
      <alignment horizontal="left" vertical="center"/>
    </xf>
    <xf numFmtId="164" fontId="10" fillId="0" borderId="12" xfId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left" vertical="center"/>
    </xf>
    <xf numFmtId="164" fontId="9" fillId="0" borderId="12" xfId="1" applyFont="1" applyFill="1" applyBorder="1" applyAlignment="1">
      <alignment horizontal="right" vertical="center"/>
    </xf>
    <xf numFmtId="164" fontId="9" fillId="0" borderId="0" xfId="1" applyFont="1" applyFill="1" applyBorder="1" applyAlignment="1">
      <alignment vertical="center"/>
    </xf>
    <xf numFmtId="164" fontId="9" fillId="0" borderId="5" xfId="1" applyFont="1" applyBorder="1" applyAlignment="1"/>
    <xf numFmtId="0" fontId="8" fillId="0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165" fontId="9" fillId="0" borderId="0" xfId="2" applyFont="1" applyBorder="1" applyAlignment="1"/>
    <xf numFmtId="164" fontId="10" fillId="0" borderId="5" xfId="1" applyNumberFormat="1" applyFont="1" applyFill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164" fontId="9" fillId="0" borderId="10" xfId="1" applyFont="1" applyBorder="1" applyAlignment="1"/>
    <xf numFmtId="164" fontId="9" fillId="0" borderId="11" xfId="1" applyFont="1" applyBorder="1" applyAlignment="1"/>
    <xf numFmtId="0" fontId="8" fillId="0" borderId="9" xfId="0" applyFont="1" applyBorder="1" applyAlignment="1">
      <alignment horizontal="center" vertical="center"/>
    </xf>
    <xf numFmtId="4" fontId="8" fillId="0" borderId="9" xfId="1" applyNumberFormat="1" applyFont="1" applyBorder="1" applyAlignment="1">
      <alignment horizontal="right" vertical="center"/>
    </xf>
    <xf numFmtId="164" fontId="8" fillId="0" borderId="9" xfId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" fontId="8" fillId="0" borderId="2" xfId="1" applyNumberFormat="1" applyFont="1" applyBorder="1" applyAlignment="1">
      <alignment horizontal="right" vertical="center"/>
    </xf>
    <xf numFmtId="43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3" fontId="9" fillId="0" borderId="5" xfId="0" applyNumberFormat="1" applyFont="1" applyBorder="1" applyAlignment="1">
      <alignment vertical="center"/>
    </xf>
    <xf numFmtId="164" fontId="9" fillId="0" borderId="0" xfId="1" applyFont="1" applyBorder="1" applyAlignment="1">
      <alignment vertical="justify"/>
    </xf>
    <xf numFmtId="0" fontId="9" fillId="0" borderId="5" xfId="0" applyFont="1" applyBorder="1" applyAlignment="1">
      <alignment vertical="center"/>
    </xf>
    <xf numFmtId="164" fontId="9" fillId="0" borderId="4" xfId="1" applyFont="1" applyBorder="1" applyAlignment="1">
      <alignment vertical="justify"/>
    </xf>
    <xf numFmtId="164" fontId="9" fillId="0" borderId="4" xfId="1" applyFont="1" applyBorder="1" applyAlignment="1"/>
    <xf numFmtId="0" fontId="9" fillId="0" borderId="4" xfId="0" applyFont="1" applyBorder="1" applyAlignment="1"/>
    <xf numFmtId="0" fontId="2" fillId="0" borderId="4" xfId="0" applyFont="1" applyBorder="1" applyAlignment="1"/>
    <xf numFmtId="164" fontId="1" fillId="0" borderId="4" xfId="1" applyFont="1" applyBorder="1" applyAlignment="1"/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 vertical="center"/>
    </xf>
    <xf numFmtId="0" fontId="1" fillId="0" borderId="4" xfId="0" applyFont="1" applyBorder="1" applyAlignment="1"/>
    <xf numFmtId="164" fontId="1" fillId="0" borderId="5" xfId="1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164" fontId="1" fillId="0" borderId="14" xfId="1" applyFont="1" applyBorder="1" applyAlignment="1"/>
    <xf numFmtId="164" fontId="1" fillId="0" borderId="11" xfId="1" applyFont="1" applyBorder="1" applyAlignme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68</xdr:row>
      <xdr:rowOff>0</xdr:rowOff>
    </xdr:from>
    <xdr:ext cx="104775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191250" y="1544955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939800</xdr:colOff>
      <xdr:row>65</xdr:row>
      <xdr:rowOff>101600</xdr:rowOff>
    </xdr:from>
    <xdr:to>
      <xdr:col>2</xdr:col>
      <xdr:colOff>1384300</xdr:colOff>
      <xdr:row>70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39800" y="14865350"/>
          <a:ext cx="520700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rtl="0" eaLnBrk="1" fontAlgn="auto" latinLnBrk="0" hangingPunct="1"/>
          <a:r>
            <a:rPr lang="pt-BR" sz="1300" b="1" i="0" baseline="0">
              <a:effectLst/>
              <a:latin typeface="Arial" pitchFamily="34" charset="0"/>
              <a:ea typeface="+mn-ea"/>
              <a:cs typeface="Arial" pitchFamily="34" charset="0"/>
            </a:rPr>
            <a:t>                      CLEBERSON ANTÔNIO SÁVIO GOMES</a:t>
          </a:r>
          <a:endParaRPr lang="pt-BR" sz="1300">
            <a:effectLst/>
            <a:latin typeface="Arial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Arial" pitchFamily="34" charset="0"/>
              <a:ea typeface="+mn-ea"/>
              <a:cs typeface="Arial" pitchFamily="34" charset="0"/>
            </a:rPr>
            <a:t>Diretor Presidente Interino</a:t>
          </a:r>
          <a:endParaRPr lang="pt-BR" sz="1300">
            <a:effectLst/>
            <a:latin typeface="Arial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2514600</xdr:colOff>
      <xdr:row>65</xdr:row>
      <xdr:rowOff>38100</xdr:rowOff>
    </xdr:from>
    <xdr:to>
      <xdr:col>6</xdr:col>
      <xdr:colOff>1263200</xdr:colOff>
      <xdr:row>71</xdr:row>
      <xdr:rowOff>25400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0048875" y="14801850"/>
          <a:ext cx="3587300" cy="1339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Arial" pitchFamily="34" charset="0"/>
              <a:ea typeface="+mn-ea"/>
              <a:cs typeface="Arial" pitchFamily="34" charset="0"/>
            </a:rPr>
            <a:t>CIRANO SOARES DE CAMPOS</a:t>
          </a:r>
          <a:endParaRPr lang="pt-BR" sz="1300">
            <a:effectLst/>
            <a:latin typeface="Arial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Arial" pitchFamily="34" charset="0"/>
              <a:ea typeface="+mn-ea"/>
              <a:cs typeface="Arial" pitchFamily="34" charset="0"/>
            </a:rPr>
            <a:t>Diretor de Tecnologia da Informação e Comunicação</a:t>
          </a:r>
          <a:endParaRPr lang="pt-BR" sz="1300">
            <a:effectLst/>
            <a:latin typeface="Arial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314324</xdr:colOff>
      <xdr:row>71</xdr:row>
      <xdr:rowOff>190500</xdr:rowOff>
    </xdr:from>
    <xdr:to>
      <xdr:col>5</xdr:col>
      <xdr:colOff>383724</xdr:colOff>
      <xdr:row>75</xdr:row>
      <xdr:rowOff>114300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7848599" y="16306800"/>
          <a:ext cx="35936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pt-BR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ALCINDO FERNANDO DA SILVA</a:t>
          </a:r>
        </a:p>
        <a:p>
          <a:pPr algn="ctr" rtl="0">
            <a:defRPr sz="1000"/>
          </a:pPr>
          <a:r>
            <a:rPr lang="pt-BR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Contador - CRC/MT 014402/O-1</a:t>
          </a:r>
        </a:p>
      </xdr:txBody>
    </xdr:sp>
    <xdr:clientData/>
  </xdr:twoCellAnchor>
  <xdr:twoCellAnchor editAs="oneCell">
    <xdr:from>
      <xdr:col>1</xdr:col>
      <xdr:colOff>1828800</xdr:colOff>
      <xdr:row>70</xdr:row>
      <xdr:rowOff>12700</xdr:rowOff>
    </xdr:from>
    <xdr:to>
      <xdr:col>4</xdr:col>
      <xdr:colOff>355600</xdr:colOff>
      <xdr:row>77</xdr:row>
      <xdr:rowOff>114300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019425" y="15919450"/>
          <a:ext cx="4870450" cy="153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Arial" pitchFamily="34" charset="0"/>
              <a:ea typeface="+mn-ea"/>
              <a:cs typeface="Arial" pitchFamily="34" charset="0"/>
            </a:rPr>
            <a:t>CÉSAR FERNANDO BERRIEL VIDOTTO</a:t>
          </a:r>
          <a:endParaRPr lang="pt-BR" sz="1300">
            <a:effectLst/>
            <a:latin typeface="Arial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Arial" pitchFamily="34" charset="0"/>
              <a:ea typeface="+mn-ea"/>
              <a:cs typeface="Arial" pitchFamily="34" charset="0"/>
            </a:rPr>
            <a:t>Diretor Administrativo</a:t>
          </a:r>
          <a:endParaRPr lang="pt-BR" sz="13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38099</xdr:colOff>
      <xdr:row>1</xdr:row>
      <xdr:rowOff>228600</xdr:rowOff>
    </xdr:from>
    <xdr:to>
      <xdr:col>6</xdr:col>
      <xdr:colOff>1231900</xdr:colOff>
      <xdr:row>6</xdr:row>
      <xdr:rowOff>196108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724" y="428625"/>
          <a:ext cx="12376151" cy="1205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9"/>
  <sheetViews>
    <sheetView showGridLines="0" tabSelected="1" topLeftCell="A41" zoomScale="75" zoomScaleNormal="75" zoomScaleSheetLayoutView="80" workbookViewId="0">
      <selection activeCell="D23" sqref="D23"/>
    </sheetView>
  </sheetViews>
  <sheetFormatPr defaultColWidth="9.140625" defaultRowHeight="15" x14ac:dyDescent="0.2"/>
  <cols>
    <col min="1" max="1" width="17.85546875" style="1" customWidth="1"/>
    <col min="2" max="2" width="53.5703125" style="1" customWidth="1"/>
    <col min="3" max="3" width="21.42578125" style="1" customWidth="1"/>
    <col min="4" max="4" width="20.140625" style="2" bestFit="1" customWidth="1"/>
    <col min="5" max="5" width="52.85546875" style="2" customWidth="1"/>
    <col min="6" max="6" width="19.7109375" style="2" customWidth="1"/>
    <col min="7" max="7" width="20.140625" style="2" bestFit="1" customWidth="1"/>
    <col min="8" max="8" width="22" style="2" bestFit="1" customWidth="1"/>
    <col min="9" max="10" width="23.42578125" style="1" bestFit="1" customWidth="1"/>
    <col min="11" max="16384" width="9.140625" style="1"/>
  </cols>
  <sheetData>
    <row r="1" spans="2:8" ht="15.75" thickBot="1" x14ac:dyDescent="0.25"/>
    <row r="2" spans="2:8" ht="19.5" customHeight="1" x14ac:dyDescent="0.3">
      <c r="B2" s="3"/>
      <c r="C2" s="4"/>
      <c r="D2" s="4"/>
      <c r="E2" s="4"/>
      <c r="F2" s="4"/>
      <c r="G2" s="5"/>
      <c r="H2" s="6"/>
    </row>
    <row r="3" spans="2:8" ht="19.5" customHeight="1" x14ac:dyDescent="0.3">
      <c r="B3" s="7"/>
      <c r="C3" s="8"/>
      <c r="D3" s="8"/>
      <c r="E3" s="8"/>
      <c r="F3" s="8"/>
      <c r="G3" s="9"/>
      <c r="H3" s="6"/>
    </row>
    <row r="4" spans="2:8" ht="19.5" customHeight="1" x14ac:dyDescent="0.3">
      <c r="B4" s="10"/>
      <c r="C4" s="11"/>
      <c r="D4" s="11"/>
      <c r="E4" s="11"/>
      <c r="F4" s="11"/>
      <c r="G4" s="12"/>
      <c r="H4" s="6"/>
    </row>
    <row r="5" spans="2:8" ht="19.5" customHeight="1" x14ac:dyDescent="0.3">
      <c r="B5" s="13"/>
      <c r="C5" s="14"/>
      <c r="D5" s="14"/>
      <c r="E5" s="14"/>
      <c r="F5" s="14"/>
      <c r="G5" s="15"/>
      <c r="H5" s="6"/>
    </row>
    <row r="6" spans="2:8" ht="19.5" customHeight="1" x14ac:dyDescent="0.3">
      <c r="B6" s="13"/>
      <c r="C6" s="14"/>
      <c r="D6" s="14"/>
      <c r="E6" s="14"/>
      <c r="F6" s="14"/>
      <c r="G6" s="15"/>
      <c r="H6" s="6"/>
    </row>
    <row r="7" spans="2:8" ht="20.100000000000001" customHeight="1" x14ac:dyDescent="0.3">
      <c r="B7" s="16"/>
      <c r="C7" s="17"/>
      <c r="D7" s="17"/>
      <c r="E7" s="17"/>
      <c r="F7" s="17"/>
      <c r="G7" s="18"/>
      <c r="H7" s="6"/>
    </row>
    <row r="8" spans="2:8" ht="20.100000000000001" customHeight="1" x14ac:dyDescent="0.3">
      <c r="B8" s="19" t="s">
        <v>0</v>
      </c>
      <c r="C8" s="20"/>
      <c r="D8" s="20"/>
      <c r="E8" s="20"/>
      <c r="F8" s="20"/>
      <c r="G8" s="21"/>
      <c r="H8" s="6"/>
    </row>
    <row r="9" spans="2:8" ht="20.100000000000001" customHeight="1" x14ac:dyDescent="0.3">
      <c r="B9" s="19" t="s">
        <v>1</v>
      </c>
      <c r="C9" s="20"/>
      <c r="D9" s="20"/>
      <c r="E9" s="20"/>
      <c r="F9" s="20"/>
      <c r="G9" s="21"/>
      <c r="H9" s="6"/>
    </row>
    <row r="10" spans="2:8" ht="20.100000000000001" customHeight="1" x14ac:dyDescent="0.3">
      <c r="B10" s="22"/>
      <c r="C10" s="23"/>
      <c r="D10" s="23"/>
      <c r="E10" s="23"/>
      <c r="F10" s="23"/>
      <c r="G10" s="24"/>
      <c r="H10" s="6"/>
    </row>
    <row r="11" spans="2:8" ht="20.25" customHeight="1" thickBot="1" x14ac:dyDescent="0.35">
      <c r="B11" s="22"/>
      <c r="C11" s="23"/>
      <c r="D11" s="23"/>
      <c r="E11" s="23"/>
      <c r="F11" s="23"/>
      <c r="G11" s="24"/>
      <c r="H11" s="6"/>
    </row>
    <row r="12" spans="2:8" ht="20.100000000000001" hidden="1" customHeight="1" x14ac:dyDescent="0.3">
      <c r="B12" s="22"/>
      <c r="C12" s="23"/>
      <c r="D12" s="23"/>
      <c r="E12" s="23"/>
      <c r="F12" s="23"/>
      <c r="G12" s="24"/>
      <c r="H12" s="25"/>
    </row>
    <row r="13" spans="2:8" ht="19.5" customHeight="1" thickBot="1" x14ac:dyDescent="0.3">
      <c r="B13" s="26" t="s">
        <v>2</v>
      </c>
      <c r="C13" s="27"/>
      <c r="D13" s="27"/>
      <c r="E13" s="27"/>
      <c r="F13" s="27"/>
      <c r="G13" s="28"/>
      <c r="H13" s="29"/>
    </row>
    <row r="14" spans="2:8" s="34" customFormat="1" ht="24.95" customHeight="1" thickBot="1" x14ac:dyDescent="0.3">
      <c r="B14" s="30" t="s">
        <v>3</v>
      </c>
      <c r="C14" s="31"/>
      <c r="D14" s="32"/>
      <c r="E14" s="30" t="s">
        <v>4</v>
      </c>
      <c r="F14" s="31"/>
      <c r="G14" s="32"/>
      <c r="H14" s="33"/>
    </row>
    <row r="15" spans="2:8" s="34" customFormat="1" ht="15" customHeight="1" x14ac:dyDescent="0.25">
      <c r="B15" s="35" t="s">
        <v>5</v>
      </c>
      <c r="C15" s="36" t="s">
        <v>6</v>
      </c>
      <c r="D15" s="36" t="s">
        <v>7</v>
      </c>
      <c r="E15" s="37" t="s">
        <v>5</v>
      </c>
      <c r="F15" s="38" t="s">
        <v>6</v>
      </c>
      <c r="G15" s="38" t="s">
        <v>7</v>
      </c>
      <c r="H15" s="39"/>
    </row>
    <row r="16" spans="2:8" s="34" customFormat="1" ht="15" customHeight="1" thickBot="1" x14ac:dyDescent="0.3">
      <c r="B16" s="40"/>
      <c r="C16" s="41" t="s">
        <v>8</v>
      </c>
      <c r="D16" s="41" t="s">
        <v>8</v>
      </c>
      <c r="E16" s="42"/>
      <c r="F16" s="41" t="s">
        <v>9</v>
      </c>
      <c r="G16" s="41" t="s">
        <v>8</v>
      </c>
      <c r="H16" s="39"/>
    </row>
    <row r="17" spans="2:9" s="34" customFormat="1" ht="18" customHeight="1" x14ac:dyDescent="0.25">
      <c r="B17" s="43" t="s">
        <v>10</v>
      </c>
      <c r="C17" s="44">
        <f>C18+C21+C23+C25+C29+C31+C33+C35+C37+C41+C27</f>
        <v>113851630.06</v>
      </c>
      <c r="D17" s="44">
        <f>D18+D21+D23+D25+D29+D31+D33+D35+D37+D41+D27</f>
        <v>57325482</v>
      </c>
      <c r="E17" s="45" t="s">
        <v>10</v>
      </c>
      <c r="F17" s="46">
        <f>F18+F21+F24+F27+F30+F35+F37</f>
        <v>71641169.140000001</v>
      </c>
      <c r="G17" s="46">
        <f>G18+G21+G24+G27+G30+G35+G37</f>
        <v>51267030.959999993</v>
      </c>
      <c r="H17" s="39"/>
    </row>
    <row r="18" spans="2:9" s="34" customFormat="1" ht="18" customHeight="1" x14ac:dyDescent="0.25">
      <c r="B18" s="47" t="s">
        <v>11</v>
      </c>
      <c r="C18" s="48">
        <f>C20+C19</f>
        <v>98103656.409999996</v>
      </c>
      <c r="D18" s="48">
        <f>D20+D19</f>
        <v>24746744.710000001</v>
      </c>
      <c r="E18" s="49" t="s">
        <v>12</v>
      </c>
      <c r="F18" s="50">
        <f>F19</f>
        <v>3725917.59</v>
      </c>
      <c r="G18" s="50">
        <f>G19</f>
        <v>2864267.67</v>
      </c>
      <c r="H18" s="39"/>
    </row>
    <row r="19" spans="2:9" s="34" customFormat="1" ht="18" customHeight="1" x14ac:dyDescent="0.25">
      <c r="B19" s="51" t="s">
        <v>13</v>
      </c>
      <c r="C19" s="52">
        <v>67485760.980000004</v>
      </c>
      <c r="D19" s="52">
        <v>13484376.189999999</v>
      </c>
      <c r="E19" s="53" t="s">
        <v>14</v>
      </c>
      <c r="F19" s="54">
        <v>3725917.59</v>
      </c>
      <c r="G19" s="54">
        <v>2864267.67</v>
      </c>
      <c r="H19" s="39"/>
      <c r="I19" s="55"/>
    </row>
    <row r="20" spans="2:9" s="34" customFormat="1" ht="18" customHeight="1" x14ac:dyDescent="0.25">
      <c r="B20" s="56" t="s">
        <v>15</v>
      </c>
      <c r="C20" s="57">
        <v>30617895.43</v>
      </c>
      <c r="D20" s="57">
        <v>11262368.52</v>
      </c>
      <c r="E20" s="58"/>
      <c r="F20" s="58"/>
      <c r="G20" s="58"/>
      <c r="H20" s="39"/>
    </row>
    <row r="21" spans="2:9" s="34" customFormat="1" ht="18" customHeight="1" x14ac:dyDescent="0.25">
      <c r="B21" s="47" t="s">
        <v>16</v>
      </c>
      <c r="C21" s="48">
        <f>C22</f>
        <v>5001010.54</v>
      </c>
      <c r="D21" s="48">
        <f>D22</f>
        <v>20330638.760000002</v>
      </c>
      <c r="E21" s="49" t="s">
        <v>17</v>
      </c>
      <c r="F21" s="50">
        <f>F23+F22</f>
        <v>0</v>
      </c>
      <c r="G21" s="50">
        <f>G23+G22</f>
        <v>373305.23</v>
      </c>
      <c r="H21" s="39"/>
    </row>
    <row r="22" spans="2:9" s="34" customFormat="1" ht="18" customHeight="1" x14ac:dyDescent="0.25">
      <c r="B22" s="51" t="s">
        <v>18</v>
      </c>
      <c r="C22" s="52">
        <v>5001010.54</v>
      </c>
      <c r="D22" s="52">
        <v>20330638.760000002</v>
      </c>
      <c r="E22" s="53" t="s">
        <v>19</v>
      </c>
      <c r="F22" s="54">
        <v>0</v>
      </c>
      <c r="G22" s="54">
        <v>373305.23</v>
      </c>
      <c r="H22" s="39"/>
    </row>
    <row r="23" spans="2:9" s="34" customFormat="1" ht="18" customHeight="1" x14ac:dyDescent="0.25">
      <c r="B23" s="59" t="s">
        <v>20</v>
      </c>
      <c r="C23" s="60">
        <f>C24</f>
        <v>598940.71</v>
      </c>
      <c r="D23" s="60">
        <f>D24</f>
        <v>121523.43</v>
      </c>
      <c r="E23" s="53" t="s">
        <v>21</v>
      </c>
      <c r="F23" s="54">
        <v>0</v>
      </c>
      <c r="G23" s="54">
        <v>0</v>
      </c>
      <c r="H23" s="39"/>
    </row>
    <row r="24" spans="2:9" s="34" customFormat="1" ht="18" customHeight="1" x14ac:dyDescent="0.25">
      <c r="B24" s="61" t="s">
        <v>20</v>
      </c>
      <c r="C24" s="62">
        <v>598940.71</v>
      </c>
      <c r="D24" s="62">
        <v>121523.43</v>
      </c>
      <c r="E24" s="49" t="s">
        <v>22</v>
      </c>
      <c r="F24" s="50">
        <f>F26+F25</f>
        <v>46219605.600000001</v>
      </c>
      <c r="G24" s="50">
        <f>G26+G25</f>
        <v>29271836.440000001</v>
      </c>
      <c r="H24" s="39"/>
    </row>
    <row r="25" spans="2:9" s="34" customFormat="1" ht="18" customHeight="1" x14ac:dyDescent="0.25">
      <c r="B25" s="59" t="s">
        <v>23</v>
      </c>
      <c r="C25" s="60">
        <f>C26</f>
        <v>0</v>
      </c>
      <c r="D25" s="60">
        <f>D26</f>
        <v>0</v>
      </c>
      <c r="E25" s="53" t="s">
        <v>24</v>
      </c>
      <c r="F25" s="54">
        <v>46219605.600000001</v>
      </c>
      <c r="G25" s="54">
        <v>22527253.73</v>
      </c>
      <c r="H25" s="39"/>
    </row>
    <row r="26" spans="2:9" s="34" customFormat="1" ht="18" customHeight="1" x14ac:dyDescent="0.25">
      <c r="B26" s="61" t="s">
        <v>23</v>
      </c>
      <c r="C26" s="62">
        <v>0</v>
      </c>
      <c r="D26" s="62">
        <v>0</v>
      </c>
      <c r="E26" s="53" t="s">
        <v>25</v>
      </c>
      <c r="F26" s="54">
        <v>0</v>
      </c>
      <c r="G26" s="54">
        <v>6744582.71</v>
      </c>
      <c r="H26" s="39"/>
    </row>
    <row r="27" spans="2:9" s="34" customFormat="1" ht="18" customHeight="1" x14ac:dyDescent="0.25">
      <c r="B27" s="59" t="s">
        <v>26</v>
      </c>
      <c r="C27" s="60">
        <f>C28</f>
        <v>0</v>
      </c>
      <c r="D27" s="60">
        <f>D28</f>
        <v>516.09</v>
      </c>
      <c r="E27" s="49" t="s">
        <v>27</v>
      </c>
      <c r="F27" s="50">
        <f>F29+F28</f>
        <v>5456.28</v>
      </c>
      <c r="G27" s="50">
        <f>G29+G28</f>
        <v>135954.34</v>
      </c>
      <c r="H27" s="39"/>
    </row>
    <row r="28" spans="2:9" s="34" customFormat="1" ht="18" customHeight="1" x14ac:dyDescent="0.25">
      <c r="B28" s="61" t="s">
        <v>26</v>
      </c>
      <c r="C28" s="62">
        <v>0</v>
      </c>
      <c r="D28" s="62">
        <v>516.09</v>
      </c>
      <c r="E28" s="53" t="s">
        <v>28</v>
      </c>
      <c r="F28" s="54">
        <v>0</v>
      </c>
      <c r="G28" s="54">
        <v>0</v>
      </c>
      <c r="H28" s="39"/>
    </row>
    <row r="29" spans="2:9" s="34" customFormat="1" ht="18" customHeight="1" x14ac:dyDescent="0.25">
      <c r="B29" s="59" t="s">
        <v>29</v>
      </c>
      <c r="C29" s="60">
        <f>C30</f>
        <v>0</v>
      </c>
      <c r="D29" s="60">
        <f>D30</f>
        <v>0</v>
      </c>
      <c r="E29" s="53" t="s">
        <v>30</v>
      </c>
      <c r="F29" s="54">
        <v>5456.28</v>
      </c>
      <c r="G29" s="54">
        <v>135954.34</v>
      </c>
      <c r="H29" s="39"/>
    </row>
    <row r="30" spans="2:9" s="34" customFormat="1" ht="18" customHeight="1" x14ac:dyDescent="0.25">
      <c r="B30" s="61" t="s">
        <v>29</v>
      </c>
      <c r="C30" s="62">
        <v>0</v>
      </c>
      <c r="D30" s="62">
        <v>0</v>
      </c>
      <c r="E30" s="49" t="s">
        <v>31</v>
      </c>
      <c r="F30" s="50">
        <f>SUM(F31:F34)</f>
        <v>5324881.32</v>
      </c>
      <c r="G30" s="50">
        <f>SUM(G31:G34)</f>
        <v>5032410.1599999992</v>
      </c>
      <c r="H30" s="39"/>
    </row>
    <row r="31" spans="2:9" s="34" customFormat="1" ht="18" customHeight="1" x14ac:dyDescent="0.25">
      <c r="B31" s="59" t="s">
        <v>32</v>
      </c>
      <c r="C31" s="60">
        <f>C32</f>
        <v>0</v>
      </c>
      <c r="D31" s="60">
        <f>D32</f>
        <v>0</v>
      </c>
      <c r="E31" s="53" t="s">
        <v>33</v>
      </c>
      <c r="F31" s="54">
        <v>12743.7</v>
      </c>
      <c r="G31" s="54">
        <v>92402.28</v>
      </c>
      <c r="H31" s="39"/>
    </row>
    <row r="32" spans="2:9" s="34" customFormat="1" ht="18" customHeight="1" x14ac:dyDescent="0.25">
      <c r="B32" s="61" t="s">
        <v>32</v>
      </c>
      <c r="C32" s="62">
        <v>0</v>
      </c>
      <c r="D32" s="62">
        <v>0</v>
      </c>
      <c r="E32" s="53" t="s">
        <v>34</v>
      </c>
      <c r="F32" s="54">
        <v>2574.12</v>
      </c>
      <c r="G32" s="54">
        <v>140797.46</v>
      </c>
      <c r="H32" s="39"/>
    </row>
    <row r="33" spans="2:9" s="34" customFormat="1" ht="18" customHeight="1" x14ac:dyDescent="0.25">
      <c r="B33" s="59" t="s">
        <v>35</v>
      </c>
      <c r="C33" s="60">
        <f>C34</f>
        <v>50186.37</v>
      </c>
      <c r="D33" s="60">
        <f>D34</f>
        <v>113329.23</v>
      </c>
      <c r="E33" s="53" t="s">
        <v>36</v>
      </c>
      <c r="F33" s="54">
        <v>764572.14</v>
      </c>
      <c r="G33" s="54">
        <v>55326.65</v>
      </c>
      <c r="H33" s="39"/>
    </row>
    <row r="34" spans="2:9" s="34" customFormat="1" ht="18" customHeight="1" x14ac:dyDescent="0.25">
      <c r="B34" s="61" t="s">
        <v>37</v>
      </c>
      <c r="C34" s="62">
        <v>50186.37</v>
      </c>
      <c r="D34" s="62">
        <v>113329.23</v>
      </c>
      <c r="E34" s="53" t="s">
        <v>38</v>
      </c>
      <c r="F34" s="54">
        <v>4544991.3600000003</v>
      </c>
      <c r="G34" s="54">
        <v>4743883.7699999996</v>
      </c>
      <c r="H34" s="39"/>
    </row>
    <row r="35" spans="2:9" s="34" customFormat="1" ht="18" customHeight="1" x14ac:dyDescent="0.25">
      <c r="B35" s="59" t="s">
        <v>39</v>
      </c>
      <c r="C35" s="60">
        <f>C36</f>
        <v>10050253.449999999</v>
      </c>
      <c r="D35" s="60">
        <f>D36</f>
        <v>11970365.76</v>
      </c>
      <c r="E35" s="49" t="s">
        <v>40</v>
      </c>
      <c r="F35" s="50">
        <f>F36</f>
        <v>2542.79</v>
      </c>
      <c r="G35" s="50">
        <f>G36</f>
        <v>0</v>
      </c>
      <c r="H35" s="39"/>
    </row>
    <row r="36" spans="2:9" s="34" customFormat="1" ht="15.75" customHeight="1" x14ac:dyDescent="0.25">
      <c r="B36" s="61" t="str">
        <f>B35</f>
        <v>Impostos e Contribuições a Recuperar</v>
      </c>
      <c r="C36" s="62">
        <f>9520770.92+529482.53</f>
        <v>10050253.449999999</v>
      </c>
      <c r="D36" s="62">
        <v>11970365.76</v>
      </c>
      <c r="E36" s="53" t="s">
        <v>41</v>
      </c>
      <c r="F36" s="54">
        <v>2542.79</v>
      </c>
      <c r="G36" s="54">
        <v>0</v>
      </c>
      <c r="H36" s="39"/>
    </row>
    <row r="37" spans="2:9" s="34" customFormat="1" ht="18" customHeight="1" x14ac:dyDescent="0.25">
      <c r="B37" s="47" t="s">
        <v>42</v>
      </c>
      <c r="C37" s="48">
        <f>C38</f>
        <v>47582.58</v>
      </c>
      <c r="D37" s="48">
        <f>D38</f>
        <v>42364.02</v>
      </c>
      <c r="E37" s="49" t="s">
        <v>43</v>
      </c>
      <c r="F37" s="50">
        <f>F38+F39</f>
        <v>16362765.560000001</v>
      </c>
      <c r="G37" s="50">
        <f>G38+G39</f>
        <v>13589257.119999999</v>
      </c>
      <c r="H37" s="39"/>
    </row>
    <row r="38" spans="2:9" s="34" customFormat="1" ht="16.5" x14ac:dyDescent="0.25">
      <c r="B38" s="51" t="s">
        <v>44</v>
      </c>
      <c r="C38" s="52">
        <v>47582.58</v>
      </c>
      <c r="D38" s="52">
        <v>42364.02</v>
      </c>
      <c r="E38" s="53" t="s">
        <v>45</v>
      </c>
      <c r="F38" s="54">
        <v>16362765.560000001</v>
      </c>
      <c r="G38" s="54">
        <v>13589257.119999999</v>
      </c>
      <c r="H38" s="39"/>
    </row>
    <row r="39" spans="2:9" s="34" customFormat="1" ht="17.25" customHeight="1" x14ac:dyDescent="0.25">
      <c r="B39" s="47" t="s">
        <v>46</v>
      </c>
      <c r="C39" s="48">
        <v>0</v>
      </c>
      <c r="D39" s="48">
        <v>0</v>
      </c>
      <c r="E39" s="49"/>
      <c r="F39" s="54">
        <v>0</v>
      </c>
      <c r="G39" s="54">
        <v>0</v>
      </c>
      <c r="H39" s="39" t="s">
        <v>47</v>
      </c>
    </row>
    <row r="40" spans="2:9" s="34" customFormat="1" ht="17.25" customHeight="1" x14ac:dyDescent="0.25">
      <c r="B40" s="51" t="s">
        <v>48</v>
      </c>
      <c r="C40" s="52">
        <v>0</v>
      </c>
      <c r="D40" s="52">
        <v>0</v>
      </c>
      <c r="E40" s="53"/>
      <c r="F40" s="54"/>
      <c r="G40" s="54"/>
      <c r="H40" s="39" t="s">
        <v>49</v>
      </c>
    </row>
    <row r="41" spans="2:9" s="34" customFormat="1" ht="18" customHeight="1" x14ac:dyDescent="0.25">
      <c r="B41" s="47" t="s">
        <v>50</v>
      </c>
      <c r="C41" s="48">
        <f>C42</f>
        <v>0</v>
      </c>
      <c r="D41" s="48">
        <f>D42</f>
        <v>0</v>
      </c>
      <c r="E41" s="58"/>
      <c r="F41" s="58"/>
      <c r="G41" s="58"/>
      <c r="H41" s="39"/>
    </row>
    <row r="42" spans="2:9" s="34" customFormat="1" ht="18" customHeight="1" x14ac:dyDescent="0.25">
      <c r="B42" s="51" t="s">
        <v>51</v>
      </c>
      <c r="C42" s="52">
        <v>0</v>
      </c>
      <c r="D42" s="52">
        <v>0</v>
      </c>
      <c r="E42" s="58"/>
      <c r="F42" s="58"/>
      <c r="G42" s="58"/>
      <c r="H42" s="39"/>
    </row>
    <row r="43" spans="2:9" s="34" customFormat="1" ht="18" customHeight="1" x14ac:dyDescent="0.25">
      <c r="B43" s="51"/>
      <c r="C43" s="52"/>
      <c r="D43" s="52"/>
      <c r="E43" s="63"/>
      <c r="F43" s="62"/>
      <c r="G43" s="62"/>
      <c r="H43" s="39"/>
    </row>
    <row r="44" spans="2:9" s="34" customFormat="1" ht="18" customHeight="1" x14ac:dyDescent="0.25">
      <c r="B44" s="47" t="s">
        <v>52</v>
      </c>
      <c r="C44" s="48">
        <f>C45+C50+C53+C56</f>
        <v>27272143.009999994</v>
      </c>
      <c r="D44" s="48">
        <f>D45+D50+D53+D56</f>
        <v>39151564.919999994</v>
      </c>
      <c r="E44" s="49" t="s">
        <v>52</v>
      </c>
      <c r="F44" s="50">
        <f>F47+F45</f>
        <v>9989831.2199999988</v>
      </c>
      <c r="G44" s="50">
        <f>G47+G45</f>
        <v>15234012.1</v>
      </c>
      <c r="H44" s="39"/>
      <c r="I44" s="55"/>
    </row>
    <row r="45" spans="2:9" s="34" customFormat="1" ht="18" customHeight="1" x14ac:dyDescent="0.25">
      <c r="B45" s="59" t="s">
        <v>53</v>
      </c>
      <c r="C45" s="60">
        <f>C46+C47+C48+C49</f>
        <v>4532114.8599999994</v>
      </c>
      <c r="D45" s="60">
        <f>D46+D47+D48+D49</f>
        <v>6267717.2299999995</v>
      </c>
      <c r="E45" s="49" t="s">
        <v>54</v>
      </c>
      <c r="F45" s="50">
        <f>F46</f>
        <v>67979.69</v>
      </c>
      <c r="G45" s="50">
        <f>G46</f>
        <v>67979.69</v>
      </c>
      <c r="H45" s="39"/>
    </row>
    <row r="46" spans="2:9" s="34" customFormat="1" ht="18" customHeight="1" x14ac:dyDescent="0.25">
      <c r="B46" s="61" t="s">
        <v>55</v>
      </c>
      <c r="C46" s="62">
        <v>0</v>
      </c>
      <c r="D46" s="62">
        <v>0</v>
      </c>
      <c r="E46" s="53" t="s">
        <v>12</v>
      </c>
      <c r="F46" s="54">
        <v>67979.69</v>
      </c>
      <c r="G46" s="54">
        <v>67979.69</v>
      </c>
      <c r="H46" s="39"/>
    </row>
    <row r="47" spans="2:9" s="34" customFormat="1" ht="18" customHeight="1" x14ac:dyDescent="0.25">
      <c r="B47" s="61" t="s">
        <v>56</v>
      </c>
      <c r="C47" s="62">
        <v>0</v>
      </c>
      <c r="D47" s="62">
        <v>188623.1</v>
      </c>
      <c r="E47" s="49" t="s">
        <v>57</v>
      </c>
      <c r="F47" s="50">
        <f>F49+F48</f>
        <v>9921851.5299999993</v>
      </c>
      <c r="G47" s="50">
        <f>G49+G48</f>
        <v>15166032.41</v>
      </c>
      <c r="H47" s="39"/>
    </row>
    <row r="48" spans="2:9" s="34" customFormat="1" ht="18" customHeight="1" x14ac:dyDescent="0.25">
      <c r="B48" s="61" t="s">
        <v>39</v>
      </c>
      <c r="C48" s="62">
        <v>4089801.28</v>
      </c>
      <c r="D48" s="62">
        <v>5689801.2800000003</v>
      </c>
      <c r="E48" s="53" t="s">
        <v>58</v>
      </c>
      <c r="F48" s="54">
        <v>8877321.4299999997</v>
      </c>
      <c r="G48" s="54">
        <v>14121502.310000001</v>
      </c>
      <c r="H48" s="39"/>
    </row>
    <row r="49" spans="2:12" s="34" customFormat="1" ht="18" customHeight="1" x14ac:dyDescent="0.25">
      <c r="B49" s="61" t="s">
        <v>59</v>
      </c>
      <c r="C49" s="62">
        <v>442313.58</v>
      </c>
      <c r="D49" s="62">
        <v>389292.85</v>
      </c>
      <c r="E49" s="53" t="s">
        <v>60</v>
      </c>
      <c r="F49" s="54">
        <v>1044530.1</v>
      </c>
      <c r="G49" s="54">
        <v>1044530.1</v>
      </c>
      <c r="H49" s="39"/>
    </row>
    <row r="50" spans="2:12" s="34" customFormat="1" ht="18" customHeight="1" x14ac:dyDescent="0.25">
      <c r="B50" s="59" t="s">
        <v>61</v>
      </c>
      <c r="C50" s="60">
        <f>C51+C52</f>
        <v>26369.65</v>
      </c>
      <c r="D50" s="60">
        <f>D51+D52</f>
        <v>26369.65</v>
      </c>
      <c r="E50" s="58"/>
      <c r="F50" s="58"/>
      <c r="G50" s="58"/>
      <c r="H50" s="39"/>
    </row>
    <row r="51" spans="2:12" s="34" customFormat="1" ht="18" customHeight="1" x14ac:dyDescent="0.25">
      <c r="B51" s="61" t="s">
        <v>62</v>
      </c>
      <c r="C51" s="62">
        <v>24749.47</v>
      </c>
      <c r="D51" s="62">
        <v>24749.47</v>
      </c>
      <c r="E51" s="58"/>
      <c r="F51" s="58"/>
      <c r="G51" s="58"/>
      <c r="H51" s="39"/>
      <c r="I51" s="55"/>
    </row>
    <row r="52" spans="2:12" s="34" customFormat="1" ht="18" customHeight="1" x14ac:dyDescent="0.25">
      <c r="B52" s="61" t="s">
        <v>63</v>
      </c>
      <c r="C52" s="62">
        <v>1620.18</v>
      </c>
      <c r="D52" s="62">
        <v>1620.18</v>
      </c>
      <c r="E52" s="58"/>
      <c r="F52" s="64"/>
      <c r="G52" s="64"/>
      <c r="H52" s="39"/>
    </row>
    <row r="53" spans="2:12" s="34" customFormat="1" ht="18" customHeight="1" x14ac:dyDescent="0.25">
      <c r="B53" s="65" t="s">
        <v>64</v>
      </c>
      <c r="C53" s="60">
        <f>C54+C55</f>
        <v>13611850.149999999</v>
      </c>
      <c r="D53" s="60">
        <f>D54+D55</f>
        <v>15693133.41</v>
      </c>
      <c r="E53" s="49"/>
      <c r="F53" s="50"/>
      <c r="G53" s="50"/>
      <c r="H53" s="39"/>
      <c r="I53" s="55"/>
    </row>
    <row r="54" spans="2:12" s="34" customFormat="1" ht="18" customHeight="1" x14ac:dyDescent="0.25">
      <c r="B54" s="66" t="s">
        <v>65</v>
      </c>
      <c r="C54" s="62">
        <v>44892520.799999997</v>
      </c>
      <c r="D54" s="62">
        <v>42004518.899999999</v>
      </c>
      <c r="E54" s="49" t="s">
        <v>66</v>
      </c>
      <c r="F54" s="50">
        <f>F57+F55+F59</f>
        <v>59492772.710000001</v>
      </c>
      <c r="G54" s="50">
        <f>G57+G55+G59</f>
        <v>29976003.859999992</v>
      </c>
      <c r="H54" s="39">
        <f>F54-66083804.02</f>
        <v>-6591031.3100000024</v>
      </c>
    </row>
    <row r="55" spans="2:12" s="34" customFormat="1" ht="18" customHeight="1" x14ac:dyDescent="0.25">
      <c r="B55" s="66" t="s">
        <v>67</v>
      </c>
      <c r="C55" s="62">
        <v>-31280670.649999999</v>
      </c>
      <c r="D55" s="62">
        <v>-26311385.489999998</v>
      </c>
      <c r="E55" s="49" t="s">
        <v>68</v>
      </c>
      <c r="F55" s="50">
        <f>F56</f>
        <v>86600149.030000001</v>
      </c>
      <c r="G55" s="50">
        <f>G56</f>
        <v>55880438.729999997</v>
      </c>
      <c r="H55" s="39"/>
      <c r="I55" s="55"/>
    </row>
    <row r="56" spans="2:12" s="34" customFormat="1" ht="18" customHeight="1" x14ac:dyDescent="0.25">
      <c r="B56" s="65" t="s">
        <v>69</v>
      </c>
      <c r="C56" s="60">
        <f>C57+C58+C59+C60</f>
        <v>9101808.3499999978</v>
      </c>
      <c r="D56" s="60">
        <f>D57+D58+D59+D60</f>
        <v>17164344.629999995</v>
      </c>
      <c r="E56" s="53" t="s">
        <v>70</v>
      </c>
      <c r="F56" s="54">
        <v>86600149.030000001</v>
      </c>
      <c r="G56" s="54">
        <v>55880438.729999997</v>
      </c>
      <c r="H56" s="39">
        <f>F56-G56</f>
        <v>30719710.300000004</v>
      </c>
      <c r="I56" s="67"/>
      <c r="J56" s="55"/>
    </row>
    <row r="57" spans="2:12" s="34" customFormat="1" ht="18" customHeight="1" x14ac:dyDescent="0.25">
      <c r="B57" s="66" t="s">
        <v>71</v>
      </c>
      <c r="C57" s="62">
        <v>41142699.109999999</v>
      </c>
      <c r="D57" s="62">
        <v>19095848.739999998</v>
      </c>
      <c r="E57" s="49" t="s">
        <v>72</v>
      </c>
      <c r="F57" s="68">
        <f>F58</f>
        <v>13450000</v>
      </c>
      <c r="G57" s="68">
        <f>G58</f>
        <v>13450000</v>
      </c>
      <c r="H57" s="39"/>
      <c r="I57" s="67"/>
      <c r="J57" s="67"/>
      <c r="K57" s="67"/>
      <c r="L57" s="67"/>
    </row>
    <row r="58" spans="2:12" s="34" customFormat="1" ht="18" customHeight="1" x14ac:dyDescent="0.25">
      <c r="B58" s="66" t="s">
        <v>73</v>
      </c>
      <c r="C58" s="62">
        <v>0</v>
      </c>
      <c r="D58" s="62">
        <v>13258726.35</v>
      </c>
      <c r="E58" s="53" t="s">
        <v>74</v>
      </c>
      <c r="F58" s="54">
        <v>13450000</v>
      </c>
      <c r="G58" s="54">
        <v>13450000</v>
      </c>
      <c r="H58" s="39"/>
      <c r="I58" s="67"/>
      <c r="J58" s="67"/>
      <c r="K58" s="67"/>
      <c r="L58" s="67"/>
    </row>
    <row r="59" spans="2:12" s="34" customFormat="1" ht="18" customHeight="1" x14ac:dyDescent="0.25">
      <c r="B59" s="69" t="s">
        <v>75</v>
      </c>
      <c r="C59" s="52">
        <v>1324455.08</v>
      </c>
      <c r="D59" s="52">
        <v>1324455.08</v>
      </c>
      <c r="E59" s="49" t="s">
        <v>76</v>
      </c>
      <c r="F59" s="68">
        <f>F60</f>
        <v>-40557376.32</v>
      </c>
      <c r="G59" s="68">
        <f>G60</f>
        <v>-39354434.869999997</v>
      </c>
      <c r="H59" s="39"/>
      <c r="I59" s="67"/>
      <c r="J59" s="67"/>
      <c r="K59" s="67"/>
      <c r="L59" s="67"/>
    </row>
    <row r="60" spans="2:12" s="34" customFormat="1" ht="18" customHeight="1" x14ac:dyDescent="0.25">
      <c r="B60" s="61" t="s">
        <v>77</v>
      </c>
      <c r="C60" s="62">
        <v>-33365345.84</v>
      </c>
      <c r="D60" s="62">
        <v>-16514685.539999999</v>
      </c>
      <c r="E60" s="53" t="s">
        <v>76</v>
      </c>
      <c r="F60" s="54">
        <f>8579267.6-47019505.61+17923893-13450000-6591031.31</f>
        <v>-40557376.32</v>
      </c>
      <c r="G60" s="54">
        <v>-39354434.869999997</v>
      </c>
      <c r="H60" s="39"/>
      <c r="I60" s="67"/>
      <c r="J60" s="67"/>
      <c r="K60" s="67"/>
      <c r="L60" s="67"/>
    </row>
    <row r="61" spans="2:12" s="34" customFormat="1" ht="18" customHeight="1" x14ac:dyDescent="0.25">
      <c r="B61" s="69"/>
      <c r="C61" s="52"/>
      <c r="D61" s="52"/>
      <c r="E61" s="58"/>
      <c r="F61" s="64"/>
      <c r="G61" s="64"/>
      <c r="H61" s="39"/>
      <c r="I61" s="67"/>
      <c r="J61" s="67"/>
      <c r="K61" s="67"/>
      <c r="L61" s="67"/>
    </row>
    <row r="62" spans="2:12" s="34" customFormat="1" ht="18" customHeight="1" thickBot="1" x14ac:dyDescent="0.3">
      <c r="B62" s="56"/>
      <c r="C62" s="57"/>
      <c r="D62" s="57"/>
      <c r="E62" s="70"/>
      <c r="F62" s="71"/>
      <c r="G62" s="71"/>
      <c r="H62" s="39"/>
      <c r="I62" s="39"/>
      <c r="J62" s="39"/>
      <c r="K62" s="67"/>
      <c r="L62" s="67"/>
    </row>
    <row r="63" spans="2:12" s="34" customFormat="1" ht="18" customHeight="1" thickBot="1" x14ac:dyDescent="0.3">
      <c r="B63" s="72" t="s">
        <v>78</v>
      </c>
      <c r="C63" s="73">
        <f>C17+C44</f>
        <v>141123773.06999999</v>
      </c>
      <c r="D63" s="73">
        <f>D17+D44</f>
        <v>96477046.919999987</v>
      </c>
      <c r="E63" s="74" t="s">
        <v>79</v>
      </c>
      <c r="F63" s="73">
        <f>F17+F44+F54</f>
        <v>141123773.06999999</v>
      </c>
      <c r="G63" s="73">
        <f>G17+G44+G54</f>
        <v>96477046.919999987</v>
      </c>
      <c r="H63" s="39">
        <f>F63-147714804.38</f>
        <v>-6591031.3100000024</v>
      </c>
      <c r="I63" s="39">
        <f>D63-G63</f>
        <v>0</v>
      </c>
      <c r="J63" s="39"/>
    </row>
    <row r="64" spans="2:12" ht="18" customHeight="1" x14ac:dyDescent="0.25">
      <c r="B64" s="75"/>
      <c r="C64" s="76"/>
      <c r="D64" s="77"/>
      <c r="E64" s="78"/>
      <c r="F64" s="78"/>
      <c r="G64" s="79"/>
      <c r="H64" s="39"/>
      <c r="I64" s="39"/>
      <c r="J64" s="39"/>
    </row>
    <row r="65" spans="2:10" ht="18" customHeight="1" x14ac:dyDescent="0.25">
      <c r="B65" s="80"/>
      <c r="C65" s="81"/>
      <c r="D65" s="81"/>
      <c r="E65" s="81"/>
      <c r="F65" s="81"/>
      <c r="G65" s="82" t="s">
        <v>80</v>
      </c>
      <c r="H65" s="83"/>
      <c r="I65" s="39"/>
      <c r="J65" s="39"/>
    </row>
    <row r="66" spans="2:10" ht="18" customHeight="1" x14ac:dyDescent="0.25">
      <c r="B66" s="80"/>
      <c r="C66" s="81"/>
      <c r="D66" s="81"/>
      <c r="E66" s="81"/>
      <c r="F66" s="81"/>
      <c r="G66" s="84"/>
      <c r="H66" s="85"/>
      <c r="I66" s="34"/>
      <c r="J66" s="34"/>
    </row>
    <row r="67" spans="2:10" ht="18" customHeight="1" x14ac:dyDescent="0.25">
      <c r="B67" s="80"/>
      <c r="C67" s="81"/>
      <c r="D67" s="81"/>
      <c r="E67" s="81"/>
      <c r="F67" s="81"/>
      <c r="G67" s="84"/>
      <c r="H67" s="85"/>
      <c r="I67" s="34"/>
      <c r="J67" s="34"/>
    </row>
    <row r="68" spans="2:10" ht="18" customHeight="1" x14ac:dyDescent="0.25">
      <c r="B68" s="80"/>
      <c r="C68" s="81"/>
      <c r="D68" s="81"/>
      <c r="E68" s="81"/>
      <c r="F68" s="81"/>
      <c r="G68" s="84"/>
      <c r="H68" s="86"/>
      <c r="I68" s="34"/>
      <c r="J68" s="34"/>
    </row>
    <row r="69" spans="2:10" ht="18" customHeight="1" x14ac:dyDescent="0.25">
      <c r="B69" s="80"/>
      <c r="C69" s="81"/>
      <c r="D69" s="81"/>
      <c r="E69" s="81"/>
      <c r="F69" s="81"/>
      <c r="G69" s="84"/>
      <c r="H69" s="87"/>
      <c r="I69" s="34"/>
      <c r="J69" s="34"/>
    </row>
    <row r="70" spans="2:10" ht="18" customHeight="1" x14ac:dyDescent="0.2">
      <c r="B70" s="80"/>
      <c r="C70" s="81"/>
      <c r="D70" s="81"/>
      <c r="E70" s="81"/>
      <c r="F70" s="81"/>
      <c r="G70" s="84"/>
      <c r="H70" s="88"/>
    </row>
    <row r="71" spans="2:10" ht="16.5" x14ac:dyDescent="0.2">
      <c r="B71" s="80"/>
      <c r="C71" s="81"/>
      <c r="D71" s="81"/>
      <c r="E71" s="81"/>
      <c r="F71" s="81"/>
      <c r="G71" s="84"/>
      <c r="H71" s="89"/>
    </row>
    <row r="72" spans="2:10" ht="16.5" x14ac:dyDescent="0.25">
      <c r="B72" s="80"/>
      <c r="C72" s="81"/>
      <c r="D72" s="81"/>
      <c r="E72" s="90"/>
      <c r="F72" s="90"/>
      <c r="G72" s="84"/>
      <c r="H72" s="89"/>
    </row>
    <row r="73" spans="2:10" ht="16.5" x14ac:dyDescent="0.2">
      <c r="B73" s="80"/>
      <c r="C73" s="81"/>
      <c r="D73" s="81"/>
      <c r="E73" s="81"/>
      <c r="F73" s="81"/>
      <c r="G73" s="84"/>
      <c r="H73" s="89"/>
    </row>
    <row r="74" spans="2:10" ht="16.5" x14ac:dyDescent="0.2">
      <c r="B74" s="80"/>
      <c r="C74" s="81"/>
      <c r="D74" s="81"/>
      <c r="E74" s="91"/>
      <c r="F74" s="91"/>
      <c r="G74" s="84"/>
      <c r="H74" s="89"/>
    </row>
    <row r="75" spans="2:10" ht="16.5" x14ac:dyDescent="0.2">
      <c r="B75" s="80"/>
      <c r="C75" s="81"/>
      <c r="D75" s="81"/>
      <c r="E75" s="81"/>
      <c r="F75" s="81"/>
      <c r="G75" s="84"/>
      <c r="H75" s="89"/>
    </row>
    <row r="76" spans="2:10" x14ac:dyDescent="0.2">
      <c r="B76" s="92"/>
      <c r="G76" s="93"/>
      <c r="H76" s="89"/>
    </row>
    <row r="77" spans="2:10" x14ac:dyDescent="0.2">
      <c r="B77" s="92"/>
      <c r="G77" s="93"/>
      <c r="H77" s="89"/>
    </row>
    <row r="78" spans="2:10" x14ac:dyDescent="0.2">
      <c r="B78" s="92"/>
      <c r="G78" s="93"/>
      <c r="H78" s="89"/>
    </row>
    <row r="79" spans="2:10" ht="15.75" thickBot="1" x14ac:dyDescent="0.25">
      <c r="B79" s="94"/>
      <c r="C79" s="95"/>
      <c r="D79" s="96"/>
      <c r="E79" s="96"/>
      <c r="F79" s="96"/>
      <c r="G79" s="97"/>
    </row>
  </sheetData>
  <mergeCells count="8">
    <mergeCell ref="B15:B16"/>
    <mergeCell ref="E15:E16"/>
    <mergeCell ref="B4:G4"/>
    <mergeCell ref="B8:G8"/>
    <mergeCell ref="B9:G9"/>
    <mergeCell ref="B13:G13"/>
    <mergeCell ref="B14:D14"/>
    <mergeCell ref="E14:G14"/>
  </mergeCells>
  <printOptions horizontalCentered="1" verticalCentered="1"/>
  <pageMargins left="0" right="0" top="0" bottom="0" header="0.15748031496062992" footer="0.51181102362204722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BAL. PATRIMONIAL 2022</vt:lpstr>
      <vt:lpstr>'BAL. PATRIMONIAL 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Alcindo Fernando da Silva</dc:creator>
  <cp:lastModifiedBy>Alcindo Fernando da Silva</cp:lastModifiedBy>
  <dcterms:created xsi:type="dcterms:W3CDTF">2023-02-28T20:23:49Z</dcterms:created>
  <dcterms:modified xsi:type="dcterms:W3CDTF">2023-02-28T20:29:04Z</dcterms:modified>
</cp:coreProperties>
</file>