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FI\GER_CONTABIL\2023\BALANÇO PATRIMONIAL - 2022\2022\"/>
    </mc:Choice>
  </mc:AlternateContent>
  <bookViews>
    <workbookView xWindow="0" yWindow="0" windowWidth="28800" windowHeight="12300"/>
  </bookViews>
  <sheets>
    <sheet name="DFC 2021-2022" sheetId="1" r:id="rId1"/>
  </sheets>
  <externalReferences>
    <externalReference r:id="rId2"/>
  </externalReferences>
  <definedNames>
    <definedName name="_xlnm.Print_Area" localSheetId="0">'DFC 2021-2022'!$B$2:$E$63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  <c r="E51" i="1"/>
  <c r="D51" i="1"/>
  <c r="E49" i="1"/>
  <c r="E47" i="1"/>
  <c r="D47" i="1"/>
  <c r="I46" i="1"/>
  <c r="E44" i="1"/>
  <c r="D40" i="1"/>
  <c r="D44" i="1" s="1"/>
  <c r="E34" i="1"/>
  <c r="E45" i="1" s="1"/>
  <c r="D34" i="1"/>
  <c r="D45" i="1" s="1"/>
  <c r="G23" i="1"/>
  <c r="D20" i="1"/>
  <c r="D22" i="1" s="1"/>
  <c r="J19" i="1"/>
  <c r="D19" i="1"/>
  <c r="K19" i="1" s="1"/>
  <c r="D17" i="1"/>
  <c r="E16" i="1"/>
  <c r="E22" i="1" s="1"/>
  <c r="D16" i="1"/>
  <c r="D52" i="1" l="1"/>
  <c r="E52" i="1"/>
  <c r="J56" i="1" s="1"/>
  <c r="J57" i="1"/>
  <c r="J53" i="1" s="1"/>
  <c r="K56" i="1" l="1"/>
  <c r="K57" i="1" s="1"/>
  <c r="F55" i="1"/>
</calcChain>
</file>

<file path=xl/sharedStrings.xml><?xml version="1.0" encoding="utf-8"?>
<sst xmlns="http://schemas.openxmlformats.org/spreadsheetml/2006/main" count="63" uniqueCount="53">
  <si>
    <t>NIRE: 51500000249 em 14/11/1980</t>
  </si>
  <si>
    <t>C.N.P.J.: 15.011.059/0001-52</t>
  </si>
  <si>
    <t>DEMONSTRAÇÃO DO FLUXO DE CAIXA PARA OS EXERCÍCIOS FINDOS EM 31 DEZEMBRO 2022 E 2021</t>
  </si>
  <si>
    <t>METODO INDIRETO</t>
  </si>
  <si>
    <t>Em R$</t>
  </si>
  <si>
    <t xml:space="preserve">FLUXO DE CAIXA DA ATIVIDADE OPERACIONAL </t>
  </si>
  <si>
    <t>Lucro/Prejuízo do Exercício</t>
  </si>
  <si>
    <t>Ajustes de Exercicios Anteriores</t>
  </si>
  <si>
    <t>Despesas que não afetam o caixa</t>
  </si>
  <si>
    <t xml:space="preserve">Depreciação e Amortização  </t>
  </si>
  <si>
    <t xml:space="preserve">1.02.003.03 + 1.02.004.02 </t>
  </si>
  <si>
    <t>conta de crédito</t>
  </si>
  <si>
    <t xml:space="preserve">Baixa Depreciação/Amortização Acumulada </t>
  </si>
  <si>
    <t>D = 1.02.003.03</t>
  </si>
  <si>
    <t>Outras Despesas</t>
  </si>
  <si>
    <t>Sub-total</t>
  </si>
  <si>
    <t>(Aumento) redução nas contas do Ativo Circulante e Ativo Não Circulante</t>
  </si>
  <si>
    <t xml:space="preserve">Duplicatas a Receber </t>
  </si>
  <si>
    <t xml:space="preserve">Créditos de Funcionários </t>
  </si>
  <si>
    <t>Outros Créditos</t>
  </si>
  <si>
    <t>Adiantamento para Despesas</t>
  </si>
  <si>
    <t xml:space="preserve">Adiantamento a Fornecedores </t>
  </si>
  <si>
    <t>Adiantamentos Indiretos a Funcionários</t>
  </si>
  <si>
    <t>Cauções e Depósitos Judiciais</t>
  </si>
  <si>
    <t>Tributos a Recuperar</t>
  </si>
  <si>
    <t>Estoque</t>
  </si>
  <si>
    <t>Créditos a Receber</t>
  </si>
  <si>
    <t>Aumento (redução) nas contas do Passivo Circulante e Passivo Não Circulante</t>
  </si>
  <si>
    <t>Fornecedores</t>
  </si>
  <si>
    <t>Contas a Pagar</t>
  </si>
  <si>
    <t>Emprestimos e Financiamentos</t>
  </si>
  <si>
    <t>conta fortemente afetada pelo ajuste de exercicios</t>
  </si>
  <si>
    <t>Obrigações Trabalhistas</t>
  </si>
  <si>
    <t>Obrigações Tributárias</t>
  </si>
  <si>
    <t>Consignações a Pagar</t>
  </si>
  <si>
    <t xml:space="preserve">Provisões </t>
  </si>
  <si>
    <t>Aumento do Passivo Não Circulante</t>
  </si>
  <si>
    <t>C = 2.02</t>
  </si>
  <si>
    <t xml:space="preserve"> </t>
  </si>
  <si>
    <t>Total das Atividades Operacionais</t>
  </si>
  <si>
    <t xml:space="preserve">FLUXO DE CAIXA DA ATIVIDADE DE INVESTIMENTO </t>
  </si>
  <si>
    <t>Aquisições de Imobilizado e Intangível</t>
  </si>
  <si>
    <t>D = 1.02.003.02</t>
  </si>
  <si>
    <t>Baixa de Imobilizado</t>
  </si>
  <si>
    <t>C = 1.02.003.03</t>
  </si>
  <si>
    <t>Aumento do Ativo Não Circulante</t>
  </si>
  <si>
    <t>D = 1.02.001.01</t>
  </si>
  <si>
    <t>Integralização de Capital</t>
  </si>
  <si>
    <t>Total das Atividades de Investimentos</t>
  </si>
  <si>
    <t xml:space="preserve">( = ) VARIAÇÃO DO CAIXA E EQUIVALENTE </t>
  </si>
  <si>
    <t>Saldo Inicial Caixa/Equivalente</t>
  </si>
  <si>
    <t>Saldo Final Caixa/Equivalente</t>
  </si>
  <si>
    <t>VARIAÇÃO DA CONTA CAIXA/EQUIVALENTE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</si>
</sst>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9" x14ac:knownFonts="1">
    <font>
      <sz val="10"/>
      <name val="Arial"/>
    </font>
    <font>
      <b/>
      <sz val="16"/>
      <name val="Arial"/>
      <family val="2"/>
    </font>
    <font>
      <sz val="12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9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9" xfId="2" applyNumberFormat="1" applyFont="1" applyFill="1" applyBorder="1" applyAlignment="1">
      <alignment horizontal="right" vertical="center" wrapText="1"/>
    </xf>
    <xf numFmtId="165" fontId="3" fillId="0" borderId="0" xfId="2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5" fontId="4" fillId="0" borderId="11" xfId="2" applyNumberFormat="1" applyFont="1" applyFill="1" applyBorder="1" applyAlignment="1">
      <alignment horizontal="right" vertical="center" wrapText="1"/>
    </xf>
    <xf numFmtId="165" fontId="4" fillId="0" borderId="0" xfId="2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3" fontId="4" fillId="0" borderId="0" xfId="0" applyNumberFormat="1" applyFont="1"/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5" fontId="3" fillId="0" borderId="11" xfId="2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165" fontId="4" fillId="0" borderId="0" xfId="1" applyFont="1"/>
    <xf numFmtId="165" fontId="4" fillId="0" borderId="0" xfId="0" applyNumberFormat="1" applyFont="1" applyBorder="1"/>
    <xf numFmtId="0" fontId="4" fillId="0" borderId="0" xfId="0" applyFont="1" applyBorder="1"/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5" fontId="3" fillId="0" borderId="10" xfId="2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3" fontId="4" fillId="0" borderId="0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5" fontId="4" fillId="0" borderId="9" xfId="2" applyNumberFormat="1" applyFont="1" applyFill="1" applyBorder="1" applyAlignment="1">
      <alignment horizontal="right" vertical="center" wrapText="1"/>
    </xf>
    <xf numFmtId="165" fontId="4" fillId="0" borderId="11" xfId="2" applyNumberFormat="1" applyFont="1" applyFill="1" applyBorder="1" applyAlignment="1">
      <alignment horizontal="right" vertical="top" wrapText="1"/>
    </xf>
    <xf numFmtId="165" fontId="4" fillId="0" borderId="0" xfId="2" applyNumberFormat="1" applyFont="1" applyFill="1" applyBorder="1" applyAlignment="1">
      <alignment horizontal="right" vertical="top" wrapText="1"/>
    </xf>
    <xf numFmtId="165" fontId="3" fillId="3" borderId="10" xfId="2" applyNumberFormat="1" applyFont="1" applyFill="1" applyBorder="1" applyAlignment="1">
      <alignment horizontal="right" vertical="top" wrapText="1"/>
    </xf>
    <xf numFmtId="165" fontId="3" fillId="3" borderId="0" xfId="2" applyNumberFormat="1" applyFont="1" applyFill="1" applyBorder="1" applyAlignment="1">
      <alignment horizontal="right" vertical="top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65" fontId="4" fillId="0" borderId="14" xfId="2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165" fontId="3" fillId="0" borderId="14" xfId="2" applyNumberFormat="1" applyFont="1" applyBorder="1" applyAlignment="1">
      <alignment horizontal="right" vertical="center"/>
    </xf>
    <xf numFmtId="165" fontId="3" fillId="0" borderId="0" xfId="2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6" fillId="0" borderId="0" xfId="0" applyFont="1"/>
    <xf numFmtId="165" fontId="7" fillId="0" borderId="0" xfId="2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5" fontId="3" fillId="0" borderId="5" xfId="2" applyNumberFormat="1" applyFont="1" applyBorder="1" applyAlignment="1">
      <alignment horizontal="right" vertical="center"/>
    </xf>
    <xf numFmtId="43" fontId="6" fillId="0" borderId="0" xfId="0" applyNumberFormat="1" applyFont="1"/>
    <xf numFmtId="43" fontId="0" fillId="0" borderId="0" xfId="0" applyNumberFormat="1"/>
    <xf numFmtId="0" fontId="3" fillId="0" borderId="4" xfId="0" applyFont="1" applyBorder="1" applyAlignment="1"/>
    <xf numFmtId="0" fontId="3" fillId="0" borderId="0" xfId="0" applyFont="1" applyBorder="1" applyAlignment="1"/>
    <xf numFmtId="43" fontId="3" fillId="0" borderId="0" xfId="0" applyNumberFormat="1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8" fillId="0" borderId="7" xfId="0" applyFont="1" applyBorder="1" applyAlignment="1">
      <alignment horizontal="center" vertical="center" readingOrder="1"/>
    </xf>
    <xf numFmtId="0" fontId="3" fillId="0" borderId="8" xfId="0" applyFont="1" applyBorder="1" applyAlignme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176441</xdr:colOff>
      <xdr:row>55</xdr:row>
      <xdr:rowOff>394603</xdr:rowOff>
    </xdr:from>
    <xdr:to>
      <xdr:col>2</xdr:col>
      <xdr:colOff>2049691</xdr:colOff>
      <xdr:row>58</xdr:row>
      <xdr:rowOff>129718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76441" y="18006328"/>
          <a:ext cx="5197475" cy="1049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rtl="0" eaLnBrk="1" fontAlgn="auto" latinLnBrk="0" hangingPunct="1"/>
          <a:r>
            <a:rPr lang="pt-BR" sz="1300" b="1" i="0" baseline="0">
              <a:effectLst/>
              <a:latin typeface="Arial" pitchFamily="34" charset="0"/>
              <a:ea typeface="+mn-ea"/>
              <a:cs typeface="Arial" pitchFamily="34" charset="0"/>
            </a:rPr>
            <a:t>                      CLEBERSON ANTÔNIO SÁVIO GOMES</a:t>
          </a:r>
          <a:endParaRPr lang="pt-BR" sz="1300">
            <a:effectLst/>
            <a:latin typeface="Arial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Arial" pitchFamily="34" charset="0"/>
              <a:ea typeface="+mn-ea"/>
              <a:cs typeface="Arial" pitchFamily="34" charset="0"/>
            </a:rPr>
            <a:t>Diretor Presidente Interino</a:t>
          </a:r>
          <a:endParaRPr lang="pt-BR" sz="1300">
            <a:effectLst/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3560533</xdr:colOff>
      <xdr:row>59</xdr:row>
      <xdr:rowOff>236760</xdr:rowOff>
    </xdr:from>
    <xdr:to>
      <xdr:col>4</xdr:col>
      <xdr:colOff>261712</xdr:colOff>
      <xdr:row>62</xdr:row>
      <xdr:rowOff>126088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6884758" y="19467735"/>
          <a:ext cx="3597279" cy="803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>
            <a:defRPr sz="1000"/>
          </a:pPr>
          <a:r>
            <a:rPr lang="pt-BR" sz="1300" b="1" i="0" u="none" strike="noStrike" baseline="0">
              <a:solidFill>
                <a:srgbClr val="000000"/>
              </a:solidFill>
              <a:latin typeface="Arial"/>
              <a:cs typeface="Arial"/>
            </a:rPr>
            <a:t>ALCINDO FERNANDO DA SILVA</a:t>
          </a:r>
        </a:p>
        <a:p>
          <a:pPr algn="ctr" rtl="0">
            <a:defRPr sz="1000"/>
          </a:pPr>
          <a:r>
            <a:rPr lang="pt-BR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Contador - CRC/MT 014402/O-1</a:t>
          </a:r>
        </a:p>
      </xdr:txBody>
    </xdr:sp>
    <xdr:clientData/>
  </xdr:twoCellAnchor>
  <xdr:twoCellAnchor editAs="oneCell">
    <xdr:from>
      <xdr:col>1</xdr:col>
      <xdr:colOff>1343026</xdr:colOff>
      <xdr:row>58</xdr:row>
      <xdr:rowOff>142417</xdr:rowOff>
    </xdr:from>
    <xdr:to>
      <xdr:col>2</xdr:col>
      <xdr:colOff>3498397</xdr:colOff>
      <xdr:row>64</xdr:row>
      <xdr:rowOff>17231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952626" y="19068592"/>
          <a:ext cx="4869996" cy="1589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Arial" pitchFamily="34" charset="0"/>
              <a:ea typeface="+mn-ea"/>
              <a:cs typeface="Arial" pitchFamily="34" charset="0"/>
            </a:rPr>
            <a:t>CÉSAR FERNANDO BERRIEL VIDOTTO</a:t>
          </a:r>
          <a:endParaRPr lang="pt-BR" sz="1300">
            <a:effectLst/>
            <a:latin typeface="Arial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Arial" pitchFamily="34" charset="0"/>
              <a:ea typeface="+mn-ea"/>
              <a:cs typeface="Arial" pitchFamily="34" charset="0"/>
            </a:rPr>
            <a:t>Diretor Administrativo</a:t>
          </a:r>
          <a:endParaRPr lang="pt-BR" sz="13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3</xdr:col>
      <xdr:colOff>272139</xdr:colOff>
      <xdr:row>55</xdr:row>
      <xdr:rowOff>326568</xdr:rowOff>
    </xdr:from>
    <xdr:to>
      <xdr:col>4</xdr:col>
      <xdr:colOff>1817461</xdr:colOff>
      <xdr:row>59</xdr:row>
      <xdr:rowOff>67126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444589" y="17938293"/>
          <a:ext cx="3593197" cy="1359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Arial" pitchFamily="34" charset="0"/>
              <a:ea typeface="+mn-ea"/>
              <a:cs typeface="Arial" pitchFamily="34" charset="0"/>
            </a:rPr>
            <a:t>CIRANO SOARES DE CAMPOS</a:t>
          </a:r>
          <a:endParaRPr lang="pt-BR" sz="1300">
            <a:effectLst/>
            <a:latin typeface="Arial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Arial" pitchFamily="34" charset="0"/>
              <a:ea typeface="+mn-ea"/>
              <a:cs typeface="Arial" pitchFamily="34" charset="0"/>
            </a:rPr>
            <a:t>Diretor de Tecnologia da Informação e Comunicação</a:t>
          </a:r>
          <a:endParaRPr lang="pt-BR" sz="1300">
            <a:effectLst/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122465</xdr:colOff>
      <xdr:row>2</xdr:row>
      <xdr:rowOff>32</xdr:rowOff>
    </xdr:from>
    <xdr:to>
      <xdr:col>4</xdr:col>
      <xdr:colOff>2068939</xdr:colOff>
      <xdr:row>6</xdr:row>
      <xdr:rowOff>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065" y="514382"/>
          <a:ext cx="11557199" cy="12572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O%20PATRIMONIAL%20-%20202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 PATRIMONIAL 2022"/>
      <sheetName val="DMPL 2021-2022"/>
      <sheetName val="DRE 2021-2022"/>
      <sheetName val="DFC 2021-2022"/>
      <sheetName val="BAL. PATRIMONIAL 2020 COMPENS"/>
      <sheetName val="CALCULO CSLL IRPJ"/>
    </sheetNames>
    <sheetDataSet>
      <sheetData sheetId="0">
        <row r="54">
          <cell r="F54">
            <v>59492772.710000001</v>
          </cell>
        </row>
      </sheetData>
      <sheetData sheetId="1">
        <row r="18">
          <cell r="F18">
            <v>5388089.8600000003</v>
          </cell>
        </row>
      </sheetData>
      <sheetData sheetId="2">
        <row r="46">
          <cell r="C46">
            <v>-3271996.2</v>
          </cell>
        </row>
        <row r="65">
          <cell r="C65">
            <v>-6591031.3099999893</v>
          </cell>
          <cell r="D65">
            <v>12109492.359999999</v>
          </cell>
        </row>
      </sheetData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3"/>
  <sheetViews>
    <sheetView showGridLines="0" tabSelected="1" zoomScale="70" zoomScaleNormal="70" workbookViewId="0">
      <selection activeCell="B12" sqref="B12:E12"/>
    </sheetView>
  </sheetViews>
  <sheetFormatPr defaultRowHeight="15" x14ac:dyDescent="0.2"/>
  <cols>
    <col min="2" max="2" width="40.7109375" customWidth="1"/>
    <col min="3" max="3" width="72.7109375" customWidth="1"/>
    <col min="4" max="4" width="30.7109375" customWidth="1"/>
    <col min="5" max="7" width="33.140625" customWidth="1"/>
    <col min="8" max="8" width="3" bestFit="1" customWidth="1"/>
    <col min="9" max="9" width="38.5703125" style="83" customWidth="1"/>
    <col min="10" max="10" width="21.140625" style="83" bestFit="1" customWidth="1"/>
    <col min="11" max="11" width="20.42578125" bestFit="1" customWidth="1"/>
    <col min="12" max="12" width="11.28515625" bestFit="1" customWidth="1"/>
  </cols>
  <sheetData>
    <row r="1" spans="2:7" ht="15.75" thickBot="1" x14ac:dyDescent="0.25"/>
    <row r="2" spans="2:7" ht="24.95" customHeight="1" x14ac:dyDescent="0.3">
      <c r="B2" s="1"/>
      <c r="C2" s="2"/>
      <c r="D2" s="2"/>
      <c r="E2" s="3"/>
      <c r="F2" s="4"/>
      <c r="G2" s="4"/>
    </row>
    <row r="3" spans="2:7" ht="24.95" customHeight="1" x14ac:dyDescent="0.3">
      <c r="B3" s="5"/>
      <c r="C3" s="4"/>
      <c r="D3" s="4"/>
      <c r="E3" s="6"/>
      <c r="F3" s="4"/>
      <c r="G3" s="4"/>
    </row>
    <row r="4" spans="2:7" ht="24.95" customHeight="1" x14ac:dyDescent="0.2">
      <c r="B4" s="7"/>
      <c r="C4" s="8"/>
      <c r="D4" s="8"/>
      <c r="E4" s="9"/>
      <c r="F4" s="10"/>
      <c r="G4" s="10"/>
    </row>
    <row r="5" spans="2:7" ht="24.95" customHeight="1" x14ac:dyDescent="0.3">
      <c r="B5" s="11"/>
      <c r="C5" s="12"/>
      <c r="D5" s="12"/>
      <c r="E5" s="13"/>
      <c r="F5" s="12"/>
      <c r="G5" s="12"/>
    </row>
    <row r="6" spans="2:7" ht="24.95" customHeight="1" x14ac:dyDescent="0.3">
      <c r="B6" s="11"/>
      <c r="C6" s="12"/>
      <c r="D6" s="12"/>
      <c r="E6" s="13"/>
      <c r="F6" s="12"/>
      <c r="G6" s="12"/>
    </row>
    <row r="7" spans="2:7" ht="24.95" customHeight="1" x14ac:dyDescent="0.3">
      <c r="B7" s="11"/>
      <c r="C7" s="12"/>
      <c r="D7" s="12"/>
      <c r="E7" s="13"/>
      <c r="F7" s="12"/>
      <c r="G7" s="12"/>
    </row>
    <row r="8" spans="2:7" ht="24.95" customHeight="1" x14ac:dyDescent="0.3">
      <c r="B8" s="14" t="s">
        <v>0</v>
      </c>
      <c r="C8" s="15"/>
      <c r="D8" s="15"/>
      <c r="E8" s="16"/>
      <c r="F8" s="17"/>
      <c r="G8" s="17"/>
    </row>
    <row r="9" spans="2:7" ht="24.95" customHeight="1" x14ac:dyDescent="0.3">
      <c r="B9" s="14" t="s">
        <v>1</v>
      </c>
      <c r="C9" s="15"/>
      <c r="D9" s="15"/>
      <c r="E9" s="16"/>
      <c r="F9" s="17"/>
      <c r="G9" s="17"/>
    </row>
    <row r="10" spans="2:7" ht="24.95" customHeight="1" thickBot="1" x14ac:dyDescent="0.25">
      <c r="B10" s="18"/>
      <c r="C10" s="10"/>
      <c r="D10" s="10"/>
      <c r="E10" s="19"/>
      <c r="F10" s="10"/>
      <c r="G10" s="10"/>
    </row>
    <row r="11" spans="2:7" s="24" customFormat="1" ht="24.95" customHeight="1" x14ac:dyDescent="0.25">
      <c r="B11" s="20" t="s">
        <v>2</v>
      </c>
      <c r="C11" s="21"/>
      <c r="D11" s="21"/>
      <c r="E11" s="22"/>
      <c r="F11" s="23"/>
      <c r="G11" s="23"/>
    </row>
    <row r="12" spans="2:7" s="24" customFormat="1" ht="24.95" customHeight="1" thickBot="1" x14ac:dyDescent="0.3">
      <c r="B12" s="25" t="s">
        <v>3</v>
      </c>
      <c r="C12" s="26"/>
      <c r="D12" s="26"/>
      <c r="E12" s="27"/>
      <c r="F12" s="23"/>
      <c r="G12" s="23"/>
    </row>
    <row r="13" spans="2:7" s="24" customFormat="1" ht="24.95" customHeight="1" x14ac:dyDescent="0.25">
      <c r="B13" s="28"/>
      <c r="C13" s="29"/>
      <c r="D13" s="30">
        <v>2022</v>
      </c>
      <c r="E13" s="30">
        <v>2021</v>
      </c>
      <c r="F13" s="31"/>
      <c r="G13" s="31"/>
    </row>
    <row r="14" spans="2:7" s="24" customFormat="1" ht="24.95" customHeight="1" thickBot="1" x14ac:dyDescent="0.3">
      <c r="B14" s="32"/>
      <c r="C14" s="33"/>
      <c r="D14" s="34" t="s">
        <v>4</v>
      </c>
      <c r="E14" s="34" t="s">
        <v>4</v>
      </c>
      <c r="G14" s="35"/>
    </row>
    <row r="15" spans="2:7" s="24" customFormat="1" ht="39.950000000000003" customHeight="1" thickBot="1" x14ac:dyDescent="0.3">
      <c r="B15" s="28" t="s">
        <v>5</v>
      </c>
      <c r="C15" s="29"/>
      <c r="D15" s="36"/>
      <c r="E15" s="36"/>
      <c r="G15" s="35"/>
    </row>
    <row r="16" spans="2:7" s="24" customFormat="1" ht="24" customHeight="1" x14ac:dyDescent="0.25">
      <c r="B16" s="28" t="s">
        <v>6</v>
      </c>
      <c r="C16" s="29"/>
      <c r="D16" s="37">
        <f>'[1]DRE 2021-2022'!C65</f>
        <v>-6591031.3099999893</v>
      </c>
      <c r="E16" s="37">
        <f>'[1]DRE 2021-2022'!D65</f>
        <v>12109492.359999999</v>
      </c>
      <c r="G16" s="38"/>
    </row>
    <row r="17" spans="2:12" s="24" customFormat="1" ht="24" customHeight="1" x14ac:dyDescent="0.25">
      <c r="B17" s="39" t="s">
        <v>7</v>
      </c>
      <c r="C17" s="40"/>
      <c r="D17" s="41">
        <f>'[1]DMPL 2021-2022'!F18</f>
        <v>5388089.8600000003</v>
      </c>
      <c r="E17" s="41">
        <v>-4778266.3099999996</v>
      </c>
      <c r="G17" s="42"/>
    </row>
    <row r="18" spans="2:12" s="24" customFormat="1" ht="24" customHeight="1" x14ac:dyDescent="0.25">
      <c r="B18" s="43" t="s">
        <v>8</v>
      </c>
      <c r="C18" s="44"/>
      <c r="D18" s="41"/>
      <c r="E18" s="41"/>
      <c r="G18" s="42"/>
    </row>
    <row r="19" spans="2:12" s="24" customFormat="1" ht="24" customHeight="1" x14ac:dyDescent="0.25">
      <c r="B19" s="45" t="s">
        <v>9</v>
      </c>
      <c r="C19" s="46"/>
      <c r="D19" s="41">
        <f>-'[1]DRE 2021-2022'!$C$46</f>
        <v>3271996.2</v>
      </c>
      <c r="E19" s="41">
        <v>1490636.31</v>
      </c>
      <c r="G19" s="42"/>
      <c r="I19" s="24" t="s">
        <v>10</v>
      </c>
      <c r="J19" s="47">
        <f>381727.2+4694182.91</f>
        <v>5075910.1100000003</v>
      </c>
      <c r="K19" s="47">
        <f>D19-J19</f>
        <v>-1803913.9100000001</v>
      </c>
      <c r="L19" s="24" t="s">
        <v>11</v>
      </c>
    </row>
    <row r="20" spans="2:12" s="24" customFormat="1" ht="24" customHeight="1" x14ac:dyDescent="0.25">
      <c r="B20" s="45" t="s">
        <v>12</v>
      </c>
      <c r="C20" s="46"/>
      <c r="D20" s="41">
        <f>-162833.6</f>
        <v>-162833.60000000001</v>
      </c>
      <c r="E20" s="41">
        <v>0</v>
      </c>
      <c r="G20" s="42"/>
      <c r="I20" s="24" t="s">
        <v>13</v>
      </c>
    </row>
    <row r="21" spans="2:12" s="24" customFormat="1" ht="24" customHeight="1" x14ac:dyDescent="0.25">
      <c r="B21" s="48" t="s">
        <v>14</v>
      </c>
      <c r="C21" s="49"/>
      <c r="D21" s="41">
        <v>0</v>
      </c>
      <c r="E21" s="41">
        <v>41084.629999999997</v>
      </c>
      <c r="G21" s="42"/>
    </row>
    <row r="22" spans="2:12" s="24" customFormat="1" ht="24" customHeight="1" x14ac:dyDescent="0.25">
      <c r="B22" s="50" t="s">
        <v>15</v>
      </c>
      <c r="C22" s="51"/>
      <c r="D22" s="52">
        <f>+D20+D19+D17+D16+D21</f>
        <v>1906221.1500000115</v>
      </c>
      <c r="E22" s="52">
        <f>+E20+E19+E17+E16+E21</f>
        <v>8862946.9900000002</v>
      </c>
      <c r="G22" s="38">
        <v>24506291.530000001</v>
      </c>
    </row>
    <row r="23" spans="2:12" s="24" customFormat="1" ht="24" customHeight="1" x14ac:dyDescent="0.25">
      <c r="B23" s="50" t="s">
        <v>16</v>
      </c>
      <c r="C23" s="51"/>
      <c r="D23" s="41"/>
      <c r="E23" s="41"/>
      <c r="G23" s="42" t="e">
        <f>#REF!-G22</f>
        <v>#REF!</v>
      </c>
    </row>
    <row r="24" spans="2:12" s="24" customFormat="1" ht="24" customHeight="1" x14ac:dyDescent="0.25">
      <c r="B24" s="45" t="s">
        <v>17</v>
      </c>
      <c r="C24" s="46"/>
      <c r="D24" s="41">
        <v>15329628.220000001</v>
      </c>
      <c r="E24" s="41">
        <v>-13819897.66</v>
      </c>
      <c r="G24" s="42"/>
    </row>
    <row r="25" spans="2:12" s="24" customFormat="1" ht="24" customHeight="1" x14ac:dyDescent="0.25">
      <c r="B25" s="45" t="s">
        <v>18</v>
      </c>
      <c r="C25" s="46"/>
      <c r="D25" s="41">
        <v>0</v>
      </c>
      <c r="E25" s="41">
        <v>0</v>
      </c>
      <c r="G25" s="42"/>
    </row>
    <row r="26" spans="2:12" s="24" customFormat="1" ht="24" customHeight="1" x14ac:dyDescent="0.25">
      <c r="B26" s="45" t="s">
        <v>19</v>
      </c>
      <c r="C26" s="46"/>
      <c r="D26" s="41">
        <v>-477417.28</v>
      </c>
      <c r="E26" s="41">
        <v>0</v>
      </c>
      <c r="G26" s="42"/>
    </row>
    <row r="27" spans="2:12" s="24" customFormat="1" ht="24" customHeight="1" x14ac:dyDescent="0.25">
      <c r="B27" s="48" t="s">
        <v>20</v>
      </c>
      <c r="C27" s="49"/>
      <c r="D27" s="41">
        <v>0</v>
      </c>
      <c r="E27" s="41">
        <v>0</v>
      </c>
      <c r="G27" s="42"/>
    </row>
    <row r="28" spans="2:12" s="24" customFormat="1" ht="24" customHeight="1" x14ac:dyDescent="0.25">
      <c r="B28" s="39" t="s">
        <v>21</v>
      </c>
      <c r="C28" s="40"/>
      <c r="D28" s="41">
        <v>516.09</v>
      </c>
      <c r="E28" s="41">
        <v>-516.09</v>
      </c>
      <c r="G28" s="42"/>
    </row>
    <row r="29" spans="2:12" s="24" customFormat="1" ht="24" customHeight="1" x14ac:dyDescent="0.25">
      <c r="B29" s="45" t="s">
        <v>22</v>
      </c>
      <c r="C29" s="46"/>
      <c r="D29" s="41">
        <v>0</v>
      </c>
      <c r="E29" s="41">
        <v>0</v>
      </c>
      <c r="G29" s="42"/>
    </row>
    <row r="30" spans="2:12" s="24" customFormat="1" ht="24" customHeight="1" x14ac:dyDescent="0.25">
      <c r="B30" s="45" t="s">
        <v>23</v>
      </c>
      <c r="C30" s="46"/>
      <c r="D30" s="41">
        <v>-466339.67</v>
      </c>
      <c r="E30" s="41">
        <v>-34436.019999999997</v>
      </c>
      <c r="G30" s="42"/>
    </row>
    <row r="31" spans="2:12" s="24" customFormat="1" ht="24" customHeight="1" x14ac:dyDescent="0.25">
      <c r="B31" s="45" t="s">
        <v>24</v>
      </c>
      <c r="C31" s="46"/>
      <c r="D31" s="41">
        <v>2449594.84</v>
      </c>
      <c r="E31" s="41">
        <v>2861902.11</v>
      </c>
      <c r="G31" s="42"/>
    </row>
    <row r="32" spans="2:12" s="24" customFormat="1" ht="24" customHeight="1" x14ac:dyDescent="0.25">
      <c r="B32" s="45" t="s">
        <v>25</v>
      </c>
      <c r="C32" s="46"/>
      <c r="D32" s="41">
        <v>-5218.5600000000004</v>
      </c>
      <c r="E32" s="41">
        <v>-8395.59</v>
      </c>
      <c r="G32" s="42"/>
    </row>
    <row r="33" spans="2:10" s="24" customFormat="1" ht="24" customHeight="1" x14ac:dyDescent="0.25">
      <c r="B33" s="45" t="s">
        <v>26</v>
      </c>
      <c r="C33" s="46"/>
      <c r="D33" s="41">
        <v>0</v>
      </c>
      <c r="E33" s="41">
        <v>0</v>
      </c>
      <c r="G33" s="42"/>
    </row>
    <row r="34" spans="2:10" s="24" customFormat="1" ht="24" customHeight="1" x14ac:dyDescent="0.25">
      <c r="B34" s="50" t="s">
        <v>15</v>
      </c>
      <c r="C34" s="51"/>
      <c r="D34" s="52">
        <f>SUM(D24:D33)</f>
        <v>16830763.640000004</v>
      </c>
      <c r="E34" s="52">
        <f>SUM(E24:E33)</f>
        <v>-11001343.25</v>
      </c>
      <c r="G34" s="38"/>
    </row>
    <row r="35" spans="2:10" s="24" customFormat="1" ht="24" customHeight="1" x14ac:dyDescent="0.25">
      <c r="B35" s="50" t="s">
        <v>27</v>
      </c>
      <c r="C35" s="51"/>
      <c r="D35" s="41"/>
      <c r="E35" s="41"/>
      <c r="G35" s="42"/>
    </row>
    <row r="36" spans="2:10" s="24" customFormat="1" ht="24" customHeight="1" x14ac:dyDescent="0.25">
      <c r="B36" s="45" t="s">
        <v>28</v>
      </c>
      <c r="C36" s="46"/>
      <c r="D36" s="41">
        <v>-861649.92000000004</v>
      </c>
      <c r="E36" s="41">
        <v>-291851.42</v>
      </c>
      <c r="G36" s="42"/>
    </row>
    <row r="37" spans="2:10" s="24" customFormat="1" ht="24" customHeight="1" x14ac:dyDescent="0.25">
      <c r="B37" s="45" t="s">
        <v>29</v>
      </c>
      <c r="C37" s="46"/>
      <c r="D37" s="41">
        <v>373305.23</v>
      </c>
      <c r="E37" s="41">
        <v>-7974.77</v>
      </c>
      <c r="G37" s="42"/>
    </row>
    <row r="38" spans="2:10" s="24" customFormat="1" ht="24" customHeight="1" x14ac:dyDescent="0.25">
      <c r="B38" s="45" t="s">
        <v>30</v>
      </c>
      <c r="C38" s="46"/>
      <c r="D38" s="41">
        <v>-16947769.16</v>
      </c>
      <c r="E38" s="41">
        <v>155102.85999999999</v>
      </c>
      <c r="F38" s="24" t="s">
        <v>31</v>
      </c>
      <c r="G38" s="42"/>
    </row>
    <row r="39" spans="2:10" s="24" customFormat="1" ht="24" customHeight="1" x14ac:dyDescent="0.25">
      <c r="B39" s="45" t="s">
        <v>32</v>
      </c>
      <c r="C39" s="46"/>
      <c r="D39" s="41">
        <v>130498.06</v>
      </c>
      <c r="E39" s="41">
        <v>603922.96</v>
      </c>
      <c r="G39" s="42"/>
    </row>
    <row r="40" spans="2:10" s="24" customFormat="1" ht="24" customHeight="1" x14ac:dyDescent="0.25">
      <c r="B40" s="45" t="s">
        <v>33</v>
      </c>
      <c r="C40" s="46"/>
      <c r="D40" s="41">
        <f>-292471.16</f>
        <v>-292471.15999999997</v>
      </c>
      <c r="E40" s="41">
        <v>1181015.48</v>
      </c>
      <c r="G40" s="42"/>
    </row>
    <row r="41" spans="2:10" s="24" customFormat="1" ht="24" customHeight="1" x14ac:dyDescent="0.25">
      <c r="B41" s="45" t="s">
        <v>34</v>
      </c>
      <c r="C41" s="46"/>
      <c r="D41" s="41">
        <v>-2542.79</v>
      </c>
      <c r="E41" s="41">
        <v>466440.62</v>
      </c>
      <c r="G41" s="42"/>
    </row>
    <row r="42" spans="2:10" s="24" customFormat="1" ht="24" customHeight="1" x14ac:dyDescent="0.25">
      <c r="B42" s="45" t="s">
        <v>35</v>
      </c>
      <c r="C42" s="46"/>
      <c r="D42" s="41">
        <v>-2773508.44</v>
      </c>
      <c r="E42" s="41">
        <v>-1003881.57</v>
      </c>
      <c r="G42" s="42"/>
    </row>
    <row r="43" spans="2:10" s="24" customFormat="1" ht="24" customHeight="1" x14ac:dyDescent="0.25">
      <c r="B43" s="53" t="s">
        <v>36</v>
      </c>
      <c r="C43" s="54"/>
      <c r="D43" s="41">
        <v>5244180.88</v>
      </c>
      <c r="E43" s="41">
        <v>4399511.59</v>
      </c>
      <c r="G43" s="42"/>
      <c r="I43" s="24" t="s">
        <v>37</v>
      </c>
      <c r="J43" s="55" t="s">
        <v>38</v>
      </c>
    </row>
    <row r="44" spans="2:10" s="24" customFormat="1" ht="24" customHeight="1" x14ac:dyDescent="0.25">
      <c r="B44" s="50" t="s">
        <v>15</v>
      </c>
      <c r="C44" s="51"/>
      <c r="D44" s="52">
        <f>SUM(D36:D43)</f>
        <v>-15129957.300000004</v>
      </c>
      <c r="E44" s="52">
        <f>SUM(E36:E43)</f>
        <v>5502285.75</v>
      </c>
      <c r="G44" s="38"/>
      <c r="H44" s="56" t="s">
        <v>38</v>
      </c>
      <c r="I44" s="57"/>
      <c r="J44" s="47"/>
    </row>
    <row r="45" spans="2:10" s="24" customFormat="1" ht="24" customHeight="1" thickBot="1" x14ac:dyDescent="0.3">
      <c r="B45" s="58" t="s">
        <v>39</v>
      </c>
      <c r="C45" s="59"/>
      <c r="D45" s="60">
        <f>D34+D22-D44</f>
        <v>33866942.090000018</v>
      </c>
      <c r="E45" s="60">
        <f>E34+E22-E44</f>
        <v>-7640682.0099999998</v>
      </c>
      <c r="G45" s="38"/>
      <c r="H45" s="38"/>
      <c r="I45" s="57"/>
    </row>
    <row r="46" spans="2:10" s="24" customFormat="1" ht="39.950000000000003" customHeight="1" thickBot="1" x14ac:dyDescent="0.3">
      <c r="B46" s="61" t="s">
        <v>40</v>
      </c>
      <c r="C46" s="62"/>
      <c r="D46" s="37"/>
      <c r="E46" s="37"/>
      <c r="G46" s="38"/>
      <c r="H46" s="57"/>
      <c r="I46" s="63" t="e">
        <f>E43-#REF!</f>
        <v>#REF!</v>
      </c>
      <c r="J46" s="55"/>
    </row>
    <row r="47" spans="2:10" s="24" customFormat="1" ht="24" customHeight="1" x14ac:dyDescent="0.25">
      <c r="B47" s="64" t="s">
        <v>41</v>
      </c>
      <c r="C47" s="65"/>
      <c r="D47" s="66">
        <f>-3049025.18-8781624.02+17677729.13-595774.91-74169.17+4297.55+2016057.14</f>
        <v>7197490.5399999991</v>
      </c>
      <c r="E47" s="66">
        <f>-13520845-478600</f>
        <v>-13999445</v>
      </c>
      <c r="G47" s="42"/>
      <c r="I47" s="24" t="s">
        <v>42</v>
      </c>
    </row>
    <row r="48" spans="2:10" s="24" customFormat="1" ht="24" customHeight="1" x14ac:dyDescent="0.25">
      <c r="B48" s="45" t="s">
        <v>43</v>
      </c>
      <c r="C48" s="46"/>
      <c r="D48" s="41">
        <v>-162833.60000000001</v>
      </c>
      <c r="E48" s="41">
        <v>0</v>
      </c>
      <c r="G48" s="42"/>
      <c r="I48" s="24" t="s">
        <v>44</v>
      </c>
    </row>
    <row r="49" spans="2:12" s="24" customFormat="1" ht="24" customHeight="1" x14ac:dyDescent="0.25">
      <c r="B49" s="45" t="s">
        <v>45</v>
      </c>
      <c r="C49" s="46"/>
      <c r="D49" s="67">
        <v>1735602.37</v>
      </c>
      <c r="E49" s="67">
        <f>-2307761.9+606990.59+440254.86</f>
        <v>-1260516.4500000002</v>
      </c>
      <c r="G49" s="68"/>
      <c r="I49" s="24" t="s">
        <v>46</v>
      </c>
      <c r="J49" s="47" t="s">
        <v>38</v>
      </c>
    </row>
    <row r="50" spans="2:12" s="24" customFormat="1" ht="24" customHeight="1" x14ac:dyDescent="0.25">
      <c r="B50" s="48" t="s">
        <v>47</v>
      </c>
      <c r="C50" s="49"/>
      <c r="D50" s="67">
        <v>30719710.300000001</v>
      </c>
      <c r="E50" s="67">
        <v>27000000</v>
      </c>
      <c r="G50" s="68"/>
      <c r="J50" s="47"/>
    </row>
    <row r="51" spans="2:12" s="24" customFormat="1" ht="24" customHeight="1" thickBot="1" x14ac:dyDescent="0.3">
      <c r="B51" s="58" t="s">
        <v>48</v>
      </c>
      <c r="C51" s="59"/>
      <c r="D51" s="69">
        <f>SUM(D47:D50)</f>
        <v>39489969.609999999</v>
      </c>
      <c r="E51" s="69">
        <f>SUM(E47:E50)</f>
        <v>11740038.550000001</v>
      </c>
      <c r="G51" s="70"/>
    </row>
    <row r="52" spans="2:12" s="24" customFormat="1" ht="39.950000000000003" customHeight="1" thickBot="1" x14ac:dyDescent="0.3">
      <c r="B52" s="61" t="s">
        <v>49</v>
      </c>
      <c r="C52" s="62"/>
      <c r="D52" s="37">
        <f>D51+D45</f>
        <v>73356911.700000018</v>
      </c>
      <c r="E52" s="37">
        <f>E51+E45</f>
        <v>4099356.540000001</v>
      </c>
      <c r="G52" s="38"/>
      <c r="J52" s="47" t="s">
        <v>38</v>
      </c>
      <c r="L52" s="47"/>
    </row>
    <row r="53" spans="2:12" s="24" customFormat="1" ht="24" customHeight="1" thickBot="1" x14ac:dyDescent="0.3">
      <c r="B53" s="71" t="s">
        <v>50</v>
      </c>
      <c r="C53" s="72"/>
      <c r="D53" s="73">
        <v>24746744.710000001</v>
      </c>
      <c r="E53" s="73">
        <v>20647388.170000002</v>
      </c>
      <c r="G53" s="42"/>
      <c r="J53" s="55">
        <f>J57/2</f>
        <v>-10154102.719999999</v>
      </c>
    </row>
    <row r="54" spans="2:12" s="24" customFormat="1" ht="24" customHeight="1" thickBot="1" x14ac:dyDescent="0.3">
      <c r="B54" s="71" t="s">
        <v>51</v>
      </c>
      <c r="C54" s="72"/>
      <c r="D54" s="73">
        <v>98103656.409999996</v>
      </c>
      <c r="E54" s="73">
        <v>24746744.710000001</v>
      </c>
      <c r="G54" s="42"/>
      <c r="J54" s="47" t="s">
        <v>38</v>
      </c>
      <c r="K54" s="55"/>
    </row>
    <row r="55" spans="2:12" s="24" customFormat="1" ht="42" customHeight="1" thickBot="1" x14ac:dyDescent="0.3">
      <c r="B55" s="74" t="s">
        <v>52</v>
      </c>
      <c r="C55" s="75"/>
      <c r="D55" s="76">
        <f>D53-D54</f>
        <v>-73356911.699999988</v>
      </c>
      <c r="E55" s="76">
        <f>E53-E54</f>
        <v>-4099356.5399999991</v>
      </c>
      <c r="F55" s="77">
        <f>D52+D55</f>
        <v>0</v>
      </c>
      <c r="G55" s="77"/>
      <c r="K55" s="47" t="s">
        <v>38</v>
      </c>
    </row>
    <row r="56" spans="2:12" ht="39.950000000000003" customHeight="1" x14ac:dyDescent="0.2">
      <c r="B56" s="78"/>
      <c r="C56" s="79"/>
      <c r="D56" s="80"/>
      <c r="E56" s="81"/>
      <c r="F56" s="82"/>
      <c r="G56" s="82"/>
      <c r="J56" s="84">
        <f>E52+E16</f>
        <v>16208848.9</v>
      </c>
      <c r="K56" s="77">
        <f>D52+D16</f>
        <v>66765880.39000003</v>
      </c>
    </row>
    <row r="57" spans="2:12" ht="39.950000000000003" customHeight="1" x14ac:dyDescent="0.2">
      <c r="B57" s="85"/>
      <c r="C57" s="86"/>
      <c r="D57" s="77"/>
      <c r="E57" s="87"/>
      <c r="G57" s="77"/>
      <c r="J57" s="88">
        <f>E55-J56</f>
        <v>-20308205.439999998</v>
      </c>
      <c r="K57" s="89">
        <f>D55-K56</f>
        <v>-140122792.09000003</v>
      </c>
    </row>
    <row r="58" spans="2:12" ht="24" customHeight="1" x14ac:dyDescent="0.25">
      <c r="B58" s="90"/>
      <c r="C58" s="91"/>
      <c r="D58" s="92"/>
      <c r="E58" s="93"/>
      <c r="F58" s="92"/>
      <c r="G58" s="91"/>
      <c r="J58" s="88" t="s">
        <v>38</v>
      </c>
    </row>
    <row r="59" spans="2:12" ht="24" customHeight="1" x14ac:dyDescent="0.25">
      <c r="B59" s="90"/>
      <c r="C59" s="91"/>
      <c r="D59" s="91"/>
      <c r="E59" s="93"/>
      <c r="F59" s="91"/>
      <c r="G59" s="91"/>
      <c r="I59" s="88" t="s">
        <v>38</v>
      </c>
    </row>
    <row r="60" spans="2:12" ht="24" customHeight="1" x14ac:dyDescent="0.25">
      <c r="B60" s="90"/>
      <c r="C60" s="91"/>
      <c r="D60" s="91"/>
      <c r="E60" s="93"/>
      <c r="F60" s="91"/>
      <c r="G60" s="91"/>
    </row>
    <row r="61" spans="2:12" ht="24" customHeight="1" x14ac:dyDescent="0.25">
      <c r="B61" s="90"/>
      <c r="C61" s="91"/>
      <c r="D61" s="91"/>
      <c r="E61" s="93"/>
      <c r="F61" s="91"/>
      <c r="G61" s="91"/>
    </row>
    <row r="62" spans="2:12" ht="24" customHeight="1" x14ac:dyDescent="0.25">
      <c r="B62" s="90"/>
      <c r="C62" s="91"/>
      <c r="D62" s="91"/>
      <c r="E62" s="93"/>
      <c r="F62" s="91"/>
      <c r="G62" s="91"/>
    </row>
    <row r="63" spans="2:12" ht="24" customHeight="1" thickBot="1" x14ac:dyDescent="0.3">
      <c r="B63" s="94"/>
      <c r="C63" s="95"/>
      <c r="D63" s="96"/>
      <c r="E63" s="97"/>
      <c r="F63" s="91"/>
      <c r="G63" s="91"/>
    </row>
  </sheetData>
  <mergeCells count="45">
    <mergeCell ref="B53:C53"/>
    <mergeCell ref="B54:C54"/>
    <mergeCell ref="B55:C55"/>
    <mergeCell ref="B46:C46"/>
    <mergeCell ref="B47:C47"/>
    <mergeCell ref="B48:C48"/>
    <mergeCell ref="B49:C49"/>
    <mergeCell ref="B51:C51"/>
    <mergeCell ref="B52:C52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0:C20"/>
    <mergeCell ref="B22:C22"/>
    <mergeCell ref="B23:C23"/>
    <mergeCell ref="B24:C24"/>
    <mergeCell ref="B25:C25"/>
    <mergeCell ref="B26:C26"/>
    <mergeCell ref="B13:C14"/>
    <mergeCell ref="B15:C15"/>
    <mergeCell ref="B16:C16"/>
    <mergeCell ref="B17:C17"/>
    <mergeCell ref="B18:C18"/>
    <mergeCell ref="B19:C19"/>
    <mergeCell ref="B2:E2"/>
    <mergeCell ref="B4:E4"/>
    <mergeCell ref="B8:E8"/>
    <mergeCell ref="B9:E9"/>
    <mergeCell ref="B11:E11"/>
    <mergeCell ref="B12:E12"/>
  </mergeCells>
  <pageMargins left="0.98425196850393704" right="0.19685039370078741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DFC 2021-2022</vt:lpstr>
      <vt:lpstr>'DFC 2021-2022'!Area_de_impressao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Alcindo Fernando da Silva</dc:creator>
  <cp:lastModifiedBy>Alcindo Fernando da Silva</cp:lastModifiedBy>
  <dcterms:created xsi:type="dcterms:W3CDTF">2023-02-28T20:25:14Z</dcterms:created>
  <dcterms:modified xsi:type="dcterms:W3CDTF">2023-02-28T20:28:19Z</dcterms:modified>
</cp:coreProperties>
</file>