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DAFI\UN_CONTABIL\2024\BALANÇO PATRIMONIAL - 2023\2023\TRANSPARENCIA\"/>
    </mc:Choice>
  </mc:AlternateContent>
  <bookViews>
    <workbookView xWindow="0" yWindow="0" windowWidth="28800" windowHeight="12180"/>
  </bookViews>
  <sheets>
    <sheet name="DFC 2023-2022" sheetId="1" r:id="rId1"/>
  </sheets>
  <externalReferences>
    <externalReference r:id="rId2"/>
    <externalReference r:id="rId3"/>
  </externalReferences>
  <definedNames>
    <definedName name="_xlnm.Print_Area" localSheetId="0">'DFC 2023-2022'!$B$2:$E$66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55" i="1" l="1"/>
  <c r="D55" i="1"/>
  <c r="E47" i="1"/>
  <c r="E51" i="1" s="1"/>
  <c r="D47" i="1"/>
  <c r="D51" i="1" s="1"/>
  <c r="D52" i="1" s="1"/>
  <c r="E44" i="1"/>
  <c r="D44" i="1"/>
  <c r="E40" i="1"/>
  <c r="E34" i="1"/>
  <c r="D34" i="1"/>
  <c r="E20" i="1"/>
  <c r="E22" i="1" s="1"/>
  <c r="E45" i="1" s="1"/>
  <c r="E19" i="1"/>
  <c r="E16" i="1"/>
  <c r="D16" i="1"/>
  <c r="D22" i="1" s="1"/>
  <c r="D45" i="1" s="1"/>
  <c r="E52" i="1" l="1"/>
</calcChain>
</file>

<file path=xl/sharedStrings.xml><?xml version="1.0" encoding="utf-8"?>
<sst xmlns="http://schemas.openxmlformats.org/spreadsheetml/2006/main" count="48" uniqueCount="45">
  <si>
    <t>EMPRESA MATO-GROSSENSE DE TECNOLOGIA DA INFORMAÇÃO</t>
  </si>
  <si>
    <t>NIRE: 51500000249 em 14/11/1980</t>
  </si>
  <si>
    <t>C.N.P.J.: 15.011.059/0001-52</t>
  </si>
  <si>
    <t>DEMONSTRAÇÃO DO FLUXO DE CAIXA PARA OS EXERCÍCIOS FINDOS EM 31 DEZEMBRO 2023 E 2022</t>
  </si>
  <si>
    <t>METODO INDIRETO</t>
  </si>
  <si>
    <t>Em R$</t>
  </si>
  <si>
    <t xml:space="preserve">FLUXO DE CAIXA DA ATIVIDADE OPERACIONAL </t>
  </si>
  <si>
    <t>Lucro/Prejuízo do Exercício</t>
  </si>
  <si>
    <t>Ajustes de Exercicios Anteriores</t>
  </si>
  <si>
    <t>Despesas que não afetam o caixa</t>
  </si>
  <si>
    <t xml:space="preserve">Depreciação e Amortização  </t>
  </si>
  <si>
    <t xml:space="preserve">Baixa Depreciação/Amortização Acumulada </t>
  </si>
  <si>
    <t>Outras Despesas</t>
  </si>
  <si>
    <t>Sub-total</t>
  </si>
  <si>
    <t>(Aumento) redução nas contas do Ativo Circulante e Ativo Não Circulante</t>
  </si>
  <si>
    <t xml:space="preserve">Duplicatas a Receber </t>
  </si>
  <si>
    <t xml:space="preserve">Créditos de Funcionários </t>
  </si>
  <si>
    <t>Outros Créditos</t>
  </si>
  <si>
    <t>Adiantamento para Despesas</t>
  </si>
  <si>
    <t xml:space="preserve">Adiantamento a Fornecedores </t>
  </si>
  <si>
    <t>Adiantamentos Indiretos a Funcionários</t>
  </si>
  <si>
    <t>Cauções e Depósitos Judiciais</t>
  </si>
  <si>
    <t>Tributos a Recuperar</t>
  </si>
  <si>
    <t>Estoque</t>
  </si>
  <si>
    <t>Créditos a Receber</t>
  </si>
  <si>
    <t>Aumento (redução) nas contas do Passivo Circulante e Passivo Não Circulante</t>
  </si>
  <si>
    <t>Fornecedores</t>
  </si>
  <si>
    <t>Contas a Pagar</t>
  </si>
  <si>
    <t>Emprestimos e Financiamentos</t>
  </si>
  <si>
    <t>Obrigações Trabalhistas</t>
  </si>
  <si>
    <t>Obrigações Tributárias</t>
  </si>
  <si>
    <t>Consignações a Pagar</t>
  </si>
  <si>
    <t xml:space="preserve">Provisões </t>
  </si>
  <si>
    <t>Aumento do Passivo Não Circulante</t>
  </si>
  <si>
    <t>Total das Atividades Operacionais</t>
  </si>
  <si>
    <t xml:space="preserve">FLUXO DE CAIXA DA ATIVIDADE DE INVESTIMENTO </t>
  </si>
  <si>
    <t>Aquisições de Imobilizado e Intangível</t>
  </si>
  <si>
    <t>Baixa de Imobilizado</t>
  </si>
  <si>
    <t>Aumento do Ativo Não Circulante</t>
  </si>
  <si>
    <t>Integralização de Capital</t>
  </si>
  <si>
    <t>Total das Atividades de Investimentos</t>
  </si>
  <si>
    <t xml:space="preserve">( = ) VARIAÇÃO DO CAIXA E EQUIVALENTE </t>
  </si>
  <si>
    <t>Saldo Inicial Caixa/Equivalente</t>
  </si>
  <si>
    <t>Saldo Final Caixa/Equivalente</t>
  </si>
  <si>
    <t>VARIAÇÃO DA CONTA CAIXA/EQUIVALENTE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</si>
</sst>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-* #,##0.00_-;\-* #,##0.00_-;_-* &quot;-&quot;??_-;_-@_-"/>
    <numFmt numFmtId="164" formatCode="_(&quot;R$ &quot;* #,##0.00_);_(&quot;R$ &quot;* \(#,##0.00\);_(&quot;R$ &quot;* &quot;-&quot;??_);_(@_)"/>
    <numFmt numFmtId="165" formatCode="_(* #,##0.00_);_(* \(#,##0.00\);_(* &quot;-&quot;??_);_(@_)"/>
  </numFmts>
  <fonts count="10" x14ac:knownFonts="1">
    <font>
      <sz val="10"/>
      <name val="Arial"/>
    </font>
    <font>
      <sz val="10"/>
      <name val="Myriad Pro"/>
      <family val="2"/>
    </font>
    <font>
      <sz val="12"/>
      <name val="Myriad Pro"/>
      <family val="2"/>
    </font>
    <font>
      <b/>
      <sz val="16"/>
      <name val="Myriad Pro"/>
      <family val="2"/>
    </font>
    <font>
      <b/>
      <sz val="14"/>
      <color theme="0"/>
      <name val="Myriad Pro"/>
      <family val="2"/>
    </font>
    <font>
      <b/>
      <sz val="14"/>
      <name val="Myriad Pro"/>
      <family val="2"/>
    </font>
    <font>
      <sz val="14"/>
      <name val="Myriad Pro"/>
      <family val="2"/>
    </font>
    <font>
      <sz val="10"/>
      <name val="Arial"/>
      <family val="2"/>
    </font>
    <font>
      <b/>
      <sz val="12"/>
      <name val="Myriad Pro"/>
      <family val="2"/>
    </font>
    <font>
      <sz val="13"/>
      <color rgb="FF000000"/>
      <name val="Myriad Pro"/>
      <family val="2"/>
    </font>
  </fonts>
  <fills count="5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165" fontId="7" fillId="0" borderId="0" applyFont="0" applyFill="0" applyBorder="0" applyAlignment="0" applyProtection="0"/>
    <xf numFmtId="164" fontId="7" fillId="0" borderId="0" applyFont="0" applyFill="0" applyBorder="0" applyAlignment="0" applyProtection="0"/>
  </cellStyleXfs>
  <cellXfs count="80">
    <xf numFmtId="0" fontId="0" fillId="0" borderId="0" xfId="0"/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 applyAlignment="1">
      <alignment horizontal="center" wrapText="1"/>
    </xf>
    <xf numFmtId="0" fontId="3" fillId="0" borderId="0" xfId="0" applyFont="1" applyBorder="1" applyAlignment="1">
      <alignment horizontal="center" wrapText="1"/>
    </xf>
    <xf numFmtId="0" fontId="2" fillId="0" borderId="0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wrapText="1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/>
    </xf>
    <xf numFmtId="0" fontId="2" fillId="0" borderId="0" xfId="0" applyFont="1" applyBorder="1" applyAlignment="1">
      <alignment horizontal="left"/>
    </xf>
    <xf numFmtId="0" fontId="4" fillId="2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6" fillId="0" borderId="0" xfId="0" applyFont="1"/>
    <xf numFmtId="0" fontId="4" fillId="2" borderId="4" xfId="0" applyFont="1" applyFill="1" applyBorder="1" applyAlignment="1">
      <alignment horizontal="center" vertical="center"/>
    </xf>
    <xf numFmtId="0" fontId="4" fillId="2" borderId="5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3" xfId="0" applyFont="1" applyFill="1" applyBorder="1" applyAlignment="1">
      <alignment horizontal="left" vertical="center" wrapText="1"/>
    </xf>
    <xf numFmtId="0" fontId="5" fillId="0" borderId="7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5" fillId="0" borderId="4" xfId="0" applyFont="1" applyFill="1" applyBorder="1" applyAlignment="1">
      <alignment horizontal="left" vertical="center" wrapText="1"/>
    </xf>
    <xf numFmtId="0" fontId="5" fillId="0" borderId="6" xfId="0" applyFont="1" applyFill="1" applyBorder="1" applyAlignment="1">
      <alignment horizontal="left" vertical="center" wrapText="1"/>
    </xf>
    <xf numFmtId="0" fontId="5" fillId="0" borderId="8" xfId="0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4" fillId="2" borderId="3" xfId="0" applyFont="1" applyFill="1" applyBorder="1" applyAlignment="1">
      <alignment horizontal="left" vertical="center" wrapText="1"/>
    </xf>
    <xf numFmtId="0" fontId="4" fillId="2" borderId="7" xfId="0" applyFont="1" applyFill="1" applyBorder="1" applyAlignment="1">
      <alignment horizontal="center" vertical="center" wrapText="1"/>
    </xf>
    <xf numFmtId="165" fontId="5" fillId="0" borderId="7" xfId="2" applyNumberFormat="1" applyFont="1" applyFill="1" applyBorder="1" applyAlignment="1">
      <alignment horizontal="right" vertical="center" wrapText="1"/>
    </xf>
    <xf numFmtId="165" fontId="5" fillId="0" borderId="0" xfId="2" applyNumberFormat="1" applyFont="1" applyFill="1" applyBorder="1" applyAlignment="1">
      <alignment horizontal="right" vertical="center" wrapText="1"/>
    </xf>
    <xf numFmtId="0" fontId="6" fillId="0" borderId="9" xfId="0" applyFont="1" applyFill="1" applyBorder="1" applyAlignment="1">
      <alignment horizontal="left" vertical="center" wrapText="1"/>
    </xf>
    <xf numFmtId="0" fontId="6" fillId="0" borderId="10" xfId="0" applyFont="1" applyFill="1" applyBorder="1" applyAlignment="1">
      <alignment horizontal="left" vertical="center" wrapText="1"/>
    </xf>
    <xf numFmtId="165" fontId="6" fillId="0" borderId="11" xfId="2" applyNumberFormat="1" applyFont="1" applyFill="1" applyBorder="1" applyAlignment="1">
      <alignment horizontal="right" vertical="center" wrapText="1"/>
    </xf>
    <xf numFmtId="164" fontId="6" fillId="0" borderId="0" xfId="2" applyFont="1"/>
    <xf numFmtId="165" fontId="6" fillId="0" borderId="0" xfId="2" applyNumberFormat="1" applyFont="1" applyFill="1" applyBorder="1" applyAlignment="1">
      <alignment horizontal="right" vertical="center" wrapText="1"/>
    </xf>
    <xf numFmtId="0" fontId="5" fillId="0" borderId="9" xfId="0" applyFont="1" applyFill="1" applyBorder="1" applyAlignment="1">
      <alignment horizontal="left" vertical="center" wrapText="1"/>
    </xf>
    <xf numFmtId="0" fontId="5" fillId="0" borderId="10" xfId="0" applyFont="1" applyFill="1" applyBorder="1" applyAlignment="1">
      <alignment horizontal="left" vertical="center" wrapText="1"/>
    </xf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43" fontId="6" fillId="0" borderId="0" xfId="0" applyNumberFormat="1" applyFont="1"/>
    <xf numFmtId="0" fontId="6" fillId="0" borderId="9" xfId="0" applyFont="1" applyBorder="1" applyAlignment="1">
      <alignment horizontal="left" vertical="center" wrapText="1"/>
    </xf>
    <xf numFmtId="0" fontId="6" fillId="0" borderId="10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165" fontId="5" fillId="0" borderId="11" xfId="2" applyNumberFormat="1" applyFont="1" applyFill="1" applyBorder="1" applyAlignment="1">
      <alignment horizontal="right" vertical="center" wrapText="1"/>
    </xf>
    <xf numFmtId="0" fontId="6" fillId="3" borderId="9" xfId="0" applyFont="1" applyFill="1" applyBorder="1" applyAlignment="1">
      <alignment horizontal="left" vertical="center" wrapText="1"/>
    </xf>
    <xf numFmtId="0" fontId="6" fillId="3" borderId="10" xfId="0" applyFont="1" applyFill="1" applyBorder="1" applyAlignment="1">
      <alignment horizontal="left" vertical="center" wrapText="1"/>
    </xf>
    <xf numFmtId="165" fontId="6" fillId="0" borderId="0" xfId="1" applyFont="1"/>
    <xf numFmtId="165" fontId="6" fillId="0" borderId="0" xfId="0" applyNumberFormat="1" applyFont="1" applyBorder="1"/>
    <xf numFmtId="0" fontId="6" fillId="0" borderId="0" xfId="0" applyFont="1" applyBorder="1"/>
    <xf numFmtId="0" fontId="5" fillId="0" borderId="4" xfId="0" applyFont="1" applyBorder="1" applyAlignment="1">
      <alignment horizontal="left" vertical="center" wrapText="1"/>
    </xf>
    <xf numFmtId="0" fontId="5" fillId="0" borderId="6" xfId="0" applyFont="1" applyBorder="1" applyAlignment="1">
      <alignment horizontal="left" vertical="center" wrapText="1"/>
    </xf>
    <xf numFmtId="165" fontId="5" fillId="0" borderId="8" xfId="2" applyNumberFormat="1" applyFont="1" applyFill="1" applyBorder="1" applyAlignment="1">
      <alignment horizontal="right" vertical="center" wrapText="1"/>
    </xf>
    <xf numFmtId="165" fontId="4" fillId="2" borderId="7" xfId="2" applyNumberFormat="1" applyFont="1" applyFill="1" applyBorder="1" applyAlignment="1">
      <alignment horizontal="right" vertical="center" wrapText="1"/>
    </xf>
    <xf numFmtId="43" fontId="6" fillId="0" borderId="0" xfId="0" applyNumberFormat="1" applyFont="1" applyBorder="1"/>
    <xf numFmtId="0" fontId="6" fillId="0" borderId="1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165" fontId="6" fillId="0" borderId="7" xfId="2" applyNumberFormat="1" applyFont="1" applyFill="1" applyBorder="1" applyAlignment="1">
      <alignment horizontal="right" vertical="center" wrapText="1"/>
    </xf>
    <xf numFmtId="165" fontId="6" fillId="0" borderId="11" xfId="2" applyNumberFormat="1" applyFont="1" applyFill="1" applyBorder="1" applyAlignment="1">
      <alignment horizontal="right" vertical="top" wrapText="1"/>
    </xf>
    <xf numFmtId="165" fontId="6" fillId="0" borderId="0" xfId="2" applyNumberFormat="1" applyFont="1" applyFill="1" applyBorder="1" applyAlignment="1">
      <alignment horizontal="right" vertical="top" wrapText="1"/>
    </xf>
    <xf numFmtId="165" fontId="5" fillId="4" borderId="8" xfId="2" applyNumberFormat="1" applyFont="1" applyFill="1" applyBorder="1" applyAlignment="1">
      <alignment horizontal="right" vertical="top" wrapText="1"/>
    </xf>
    <xf numFmtId="165" fontId="5" fillId="4" borderId="0" xfId="2" applyNumberFormat="1" applyFont="1" applyFill="1" applyBorder="1" applyAlignment="1">
      <alignment horizontal="right" vertical="top" wrapText="1"/>
    </xf>
    <xf numFmtId="0" fontId="6" fillId="0" borderId="12" xfId="0" applyFont="1" applyBorder="1" applyAlignment="1">
      <alignment horizontal="left" vertical="center" wrapText="1"/>
    </xf>
    <xf numFmtId="0" fontId="6" fillId="0" borderId="13" xfId="0" applyFont="1" applyBorder="1" applyAlignment="1">
      <alignment horizontal="left" vertical="center" wrapText="1"/>
    </xf>
    <xf numFmtId="165" fontId="6" fillId="0" borderId="14" xfId="2" applyNumberFormat="1" applyFont="1" applyFill="1" applyBorder="1" applyAlignment="1">
      <alignment horizontal="right" vertical="center" wrapText="1"/>
    </xf>
    <xf numFmtId="0" fontId="4" fillId="2" borderId="15" xfId="0" applyFont="1" applyFill="1" applyBorder="1" applyAlignment="1">
      <alignment horizontal="left" vertical="center" wrapText="1"/>
    </xf>
    <xf numFmtId="0" fontId="4" fillId="2" borderId="16" xfId="0" applyFont="1" applyFill="1" applyBorder="1" applyAlignment="1">
      <alignment horizontal="left" vertical="center" wrapText="1"/>
    </xf>
    <xf numFmtId="165" fontId="4" fillId="2" borderId="14" xfId="2" applyNumberFormat="1" applyFont="1" applyFill="1" applyBorder="1" applyAlignment="1">
      <alignment horizontal="right" vertical="center"/>
    </xf>
    <xf numFmtId="165" fontId="5" fillId="0" borderId="0" xfId="2" applyNumberFormat="1" applyFont="1" applyBorder="1" applyAlignment="1">
      <alignment horizontal="right" vertical="center"/>
    </xf>
    <xf numFmtId="0" fontId="5" fillId="0" borderId="0" xfId="0" applyFont="1" applyFill="1" applyBorder="1" applyAlignment="1">
      <alignment horizontal="left" vertical="center" wrapText="1"/>
    </xf>
    <xf numFmtId="165" fontId="8" fillId="0" borderId="0" xfId="2" applyNumberFormat="1" applyFont="1" applyBorder="1" applyAlignment="1">
      <alignment horizontal="right" vertical="center"/>
    </xf>
    <xf numFmtId="43" fontId="2" fillId="0" borderId="0" xfId="0" applyNumberFormat="1" applyFont="1" applyBorder="1"/>
    <xf numFmtId="43" fontId="1" fillId="0" borderId="0" xfId="0" applyNumberFormat="1" applyFont="1" applyBorder="1"/>
    <xf numFmtId="0" fontId="5" fillId="0" borderId="0" xfId="0" applyFont="1" applyBorder="1" applyAlignment="1"/>
    <xf numFmtId="43" fontId="5" fillId="0" borderId="0" xfId="0" applyNumberFormat="1" applyFont="1" applyBorder="1" applyAlignment="1"/>
    <xf numFmtId="0" fontId="9" fillId="0" borderId="0" xfId="0" applyFont="1" applyBorder="1" applyAlignment="1">
      <alignment horizontal="center" vertical="center" readingOrder="1"/>
    </xf>
    <xf numFmtId="0" fontId="1" fillId="0" borderId="0" xfId="0" applyFont="1"/>
    <xf numFmtId="0" fontId="2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122465</xdr:colOff>
      <xdr:row>1</xdr:row>
      <xdr:rowOff>95284</xdr:rowOff>
    </xdr:from>
    <xdr:to>
      <xdr:col>4</xdr:col>
      <xdr:colOff>2068939</xdr:colOff>
      <xdr:row>5</xdr:row>
      <xdr:rowOff>95253</xdr:rowOff>
    </xdr:to>
    <xdr:pic>
      <xdr:nvPicPr>
        <xdr:cNvPr id="2" name="Imagem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41590" y="295309"/>
          <a:ext cx="11557199" cy="1257269"/>
        </a:xfrm>
        <a:prstGeom prst="rect">
          <a:avLst/>
        </a:prstGeom>
      </xdr:spPr>
    </xdr:pic>
    <xdr:clientData/>
  </xdr:twoCellAnchor>
  <xdr:twoCellAnchor editAs="oneCell">
    <xdr:from>
      <xdr:col>1</xdr:col>
      <xdr:colOff>0</xdr:colOff>
      <xdr:row>56</xdr:row>
      <xdr:rowOff>244905</xdr:rowOff>
    </xdr:from>
    <xdr:to>
      <xdr:col>2</xdr:col>
      <xdr:colOff>783772</xdr:colOff>
      <xdr:row>59</xdr:row>
      <xdr:rowOff>186395</xdr:rowOff>
    </xdr:to>
    <xdr:sp macro="" textlink="">
      <xdr:nvSpPr>
        <xdr:cNvPr id="3" name="Text Box 4"/>
        <xdr:cNvSpPr txBox="1">
          <a:spLocks noChangeArrowheads="1"/>
        </xdr:cNvSpPr>
      </xdr:nvSpPr>
      <xdr:spPr bwMode="auto">
        <a:xfrm>
          <a:off x="619125" y="18361455"/>
          <a:ext cx="3498397" cy="105591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 eaLnBrk="1" fontAlgn="auto" latinLnBrk="0" hangingPunct="1"/>
          <a:r>
            <a:rPr lang="pt-BR" sz="1300" b="1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CLEBERSON ANTÔNIO SÁVIO GOMES</a:t>
          </a:r>
          <a:endParaRPr lang="pt-BR" sz="1300" b="0" i="0" baseline="0">
            <a:effectLst/>
            <a:latin typeface="Myriad Pro" panose="020B0503030403020204" pitchFamily="34" charset="0"/>
            <a:ea typeface="+mn-ea"/>
            <a:cs typeface="Arial" pitchFamily="34" charset="0"/>
          </a:endParaRPr>
        </a:p>
        <a:p>
          <a:pPr algn="ctr" rtl="0" eaLnBrk="1" fontAlgn="auto" latinLnBrk="0" hangingPunct="1"/>
          <a:r>
            <a:rPr lang="pt-BR" sz="1300" b="0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Diretor Presidente </a:t>
          </a:r>
          <a:endParaRPr lang="pt-BR" sz="1300" b="0" i="0" u="none" strike="noStrike" baseline="0">
            <a:solidFill>
              <a:srgbClr val="000000"/>
            </a:solidFill>
            <a:latin typeface="Myriad Pro" panose="020B0503030403020204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3</xdr:col>
      <xdr:colOff>683252</xdr:colOff>
      <xdr:row>56</xdr:row>
      <xdr:rowOff>300241</xdr:rowOff>
    </xdr:from>
    <xdr:to>
      <xdr:col>5</xdr:col>
      <xdr:colOff>24216</xdr:colOff>
      <xdr:row>60</xdr:row>
      <xdr:rowOff>242638</xdr:rowOff>
    </xdr:to>
    <xdr:sp macro="" textlink="">
      <xdr:nvSpPr>
        <xdr:cNvPr id="4" name="Text Box 5"/>
        <xdr:cNvSpPr txBox="1">
          <a:spLocks noChangeArrowheads="1"/>
        </xdr:cNvSpPr>
      </xdr:nvSpPr>
      <xdr:spPr bwMode="auto">
        <a:xfrm>
          <a:off x="8865227" y="18416791"/>
          <a:ext cx="3598639" cy="136162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/>
          <a:r>
            <a:rPr lang="pt-BR" sz="1300" b="1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SOCRATES FARIAS DE BARROS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/>
          <a:r>
            <a:rPr lang="pt-BR" sz="1300" b="0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Diretor de Tecnologia da Informação e Comunicação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>
            <a:defRPr sz="1000"/>
          </a:pPr>
          <a:endParaRPr lang="pt-BR" sz="1300" b="0" i="0" u="none" strike="noStrike" baseline="0">
            <a:solidFill>
              <a:srgbClr val="000000"/>
            </a:solidFill>
            <a:latin typeface="Myriad Pro" panose="020B0503030403020204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2</xdr:col>
      <xdr:colOff>4281836</xdr:colOff>
      <xdr:row>61</xdr:row>
      <xdr:rowOff>285852</xdr:rowOff>
    </xdr:from>
    <xdr:to>
      <xdr:col>4</xdr:col>
      <xdr:colOff>983014</xdr:colOff>
      <xdr:row>65</xdr:row>
      <xdr:rowOff>64055</xdr:rowOff>
    </xdr:to>
    <xdr:sp macro="" textlink="">
      <xdr:nvSpPr>
        <xdr:cNvPr id="5" name="Text Box 7"/>
        <xdr:cNvSpPr txBox="1">
          <a:spLocks noChangeArrowheads="1"/>
        </xdr:cNvSpPr>
      </xdr:nvSpPr>
      <xdr:spPr bwMode="auto">
        <a:xfrm>
          <a:off x="7615586" y="20126427"/>
          <a:ext cx="3597278" cy="7878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>
            <a:defRPr sz="1000"/>
          </a:pPr>
          <a:r>
            <a:rPr lang="pt-BR" sz="1300" b="1" i="0" u="none" strike="noStrike" baseline="0">
              <a:solidFill>
                <a:srgbClr val="000000"/>
              </a:solidFill>
              <a:latin typeface="Myriad Pro" panose="020B0503030403020204" pitchFamily="34" charset="0"/>
              <a:cs typeface="Arial"/>
            </a:rPr>
            <a:t>ALCINDO FERNANDO DA SILVA</a:t>
          </a:r>
        </a:p>
        <a:p>
          <a:pPr algn="ctr" rtl="0">
            <a:defRPr sz="1000"/>
          </a:pPr>
          <a:r>
            <a:rPr lang="pt-BR" sz="1300" b="0" i="0" u="none" strike="noStrike" baseline="0">
              <a:solidFill>
                <a:srgbClr val="000000"/>
              </a:solidFill>
              <a:latin typeface="Myriad Pro" panose="020B0503030403020204" pitchFamily="34" charset="0"/>
              <a:cs typeface="Arial"/>
            </a:rPr>
            <a:t>Contador - CRC/MT 014402 O-1</a:t>
          </a:r>
        </a:p>
      </xdr:txBody>
    </xdr:sp>
    <xdr:clientData/>
  </xdr:twoCellAnchor>
  <xdr:twoCellAnchor editAs="oneCell">
    <xdr:from>
      <xdr:col>2</xdr:col>
      <xdr:colOff>908051</xdr:colOff>
      <xdr:row>55</xdr:row>
      <xdr:rowOff>498904</xdr:rowOff>
    </xdr:from>
    <xdr:to>
      <xdr:col>3</xdr:col>
      <xdr:colOff>940708</xdr:colOff>
      <xdr:row>60</xdr:row>
      <xdr:rowOff>153737</xdr:rowOff>
    </xdr:to>
    <xdr:sp macro="" textlink="">
      <xdr:nvSpPr>
        <xdr:cNvPr id="6" name="Text Box 5"/>
        <xdr:cNvSpPr txBox="1">
          <a:spLocks noChangeArrowheads="1"/>
        </xdr:cNvSpPr>
      </xdr:nvSpPr>
      <xdr:spPr bwMode="auto">
        <a:xfrm>
          <a:off x="4241801" y="18110629"/>
          <a:ext cx="4880882" cy="157888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/>
          <a:r>
            <a:rPr lang="pt-BR" sz="1300" b="1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CÉSAR FERNANDO BERRIEL VIDOTTO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/>
          <a:r>
            <a:rPr lang="pt-BR" sz="1300" b="0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Diretor Administrativo</a:t>
          </a:r>
          <a:endParaRPr lang="pt-BR" sz="1300" b="0" i="0" u="none" strike="noStrike" baseline="0">
            <a:solidFill>
              <a:srgbClr val="000000"/>
            </a:solidFill>
            <a:latin typeface="Myriad Pro" panose="020B0503030403020204" pitchFamily="34" charset="0"/>
            <a:cs typeface="Arial" pitchFamily="34" charset="0"/>
          </a:endParaRPr>
        </a:p>
      </xdr:txBody>
    </xdr:sp>
    <xdr:clientData/>
  </xdr:twoCellAnchor>
  <xdr:twoCellAnchor editAs="oneCell">
    <xdr:from>
      <xdr:col>1</xdr:col>
      <xdr:colOff>1485900</xdr:colOff>
      <xdr:row>61</xdr:row>
      <xdr:rowOff>108382</xdr:rowOff>
    </xdr:from>
    <xdr:to>
      <xdr:col>2</xdr:col>
      <xdr:colOff>2364472</xdr:colOff>
      <xdr:row>67</xdr:row>
      <xdr:rowOff>37171</xdr:rowOff>
    </xdr:to>
    <xdr:sp macro="" textlink="">
      <xdr:nvSpPr>
        <xdr:cNvPr id="7" name="Text Box 5"/>
        <xdr:cNvSpPr txBox="1">
          <a:spLocks noChangeArrowheads="1"/>
        </xdr:cNvSpPr>
      </xdr:nvSpPr>
      <xdr:spPr bwMode="auto">
        <a:xfrm>
          <a:off x="2105025" y="19948957"/>
          <a:ext cx="3593197" cy="133848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36576" tIns="27432" rIns="36576" bIns="0" anchor="ctr" upright="1"/>
        <a:lstStyle/>
        <a:p>
          <a:pPr algn="ctr" rtl="0"/>
          <a:r>
            <a:rPr lang="pt-BR" sz="1300" b="1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PAULO MARCIO PINHEIRO MACEDO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/>
          <a:r>
            <a:rPr lang="pt-BR" sz="1300" b="0" i="0" baseline="0">
              <a:effectLst/>
              <a:latin typeface="Myriad Pro" panose="020B0503030403020204" pitchFamily="34" charset="0"/>
              <a:ea typeface="+mn-ea"/>
              <a:cs typeface="Arial" pitchFamily="34" charset="0"/>
            </a:rPr>
            <a:t>Diretor de Relacionamento com Cliente</a:t>
          </a:r>
          <a:endParaRPr lang="pt-BR" sz="1300">
            <a:effectLst/>
            <a:latin typeface="Myriad Pro" panose="020B0503030403020204" pitchFamily="34" charset="0"/>
            <a:cs typeface="Arial" pitchFamily="34" charset="0"/>
          </a:endParaRPr>
        </a:p>
        <a:p>
          <a:pPr algn="ctr" rtl="0">
            <a:defRPr sz="1000"/>
          </a:pPr>
          <a:endParaRPr lang="pt-BR" sz="1300" b="0" i="0" u="none" strike="noStrike" baseline="0">
            <a:solidFill>
              <a:srgbClr val="000000"/>
            </a:solidFill>
            <a:latin typeface="Myriad Pro" panose="020B0503030403020204" pitchFamily="34" charset="0"/>
            <a:cs typeface="Arial" pitchFamily="34" charset="0"/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BALANCO%20PATRIMONIAL%20-%202023_2022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DAFI/UN_CONTABIL/2024/BALAN&#199;O%20PATRIMONIAL%20-%202023/2022/BALANCO%20PATRIMONIAL%20-%202021_2022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. PATRIMONIAL 2023"/>
      <sheetName val="DMPL 2023-2022"/>
      <sheetName val="DRE 2023-2022"/>
      <sheetName val="DFC 2023-2022"/>
      <sheetName val="CALCULO CSLL IRPJ"/>
    </sheetNames>
    <sheetDataSet>
      <sheetData sheetId="0"/>
      <sheetData sheetId="1"/>
      <sheetData sheetId="2">
        <row r="55">
          <cell r="C55">
            <v>21781024.229999989</v>
          </cell>
          <cell r="D55">
            <v>-6591031.3100000024</v>
          </cell>
        </row>
      </sheetData>
      <sheetData sheetId="3"/>
      <sheetData sheetId="4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BAL. PATRIMONIAL 2022"/>
      <sheetName val="DMPL 2021-2022"/>
      <sheetName val="DRE 2021-2022"/>
      <sheetName val="DFC 2021-2022"/>
      <sheetName val="BAL. PATRIMONIAL 2020 COMPENS"/>
      <sheetName val="CALCULO CSLL IRPJ"/>
    </sheetNames>
    <sheetDataSet>
      <sheetData sheetId="0">
        <row r="54">
          <cell r="F54">
            <v>59492772.710000001</v>
          </cell>
        </row>
      </sheetData>
      <sheetData sheetId="1">
        <row r="18">
          <cell r="F18">
            <v>5388089.8600000003</v>
          </cell>
        </row>
      </sheetData>
      <sheetData sheetId="2">
        <row r="46">
          <cell r="C46">
            <v>-3271996.2</v>
          </cell>
        </row>
      </sheetData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66"/>
  <sheetViews>
    <sheetView showGridLines="0" tabSelected="1" zoomScale="70" zoomScaleNormal="70" workbookViewId="0">
      <selection activeCell="I36" sqref="I36"/>
    </sheetView>
  </sheetViews>
  <sheetFormatPr defaultRowHeight="15.75" x14ac:dyDescent="0.25"/>
  <cols>
    <col min="1" max="1" width="9.28515625" style="78" bestFit="1" customWidth="1"/>
    <col min="2" max="2" width="40.7109375" style="78" customWidth="1"/>
    <col min="3" max="3" width="72.7109375" style="78" customWidth="1"/>
    <col min="4" max="4" width="30.7109375" style="78" customWidth="1"/>
    <col min="5" max="7" width="33.140625" style="78" customWidth="1"/>
    <col min="8" max="8" width="3" style="78" bestFit="1" customWidth="1"/>
    <col min="9" max="9" width="38.5703125" style="79" customWidth="1"/>
    <col min="10" max="10" width="21.42578125" style="79" bestFit="1" customWidth="1"/>
    <col min="11" max="11" width="22.140625" style="78" bestFit="1" customWidth="1"/>
    <col min="12" max="12" width="11.28515625" style="78" bestFit="1" customWidth="1"/>
    <col min="13" max="16384" width="9.140625" style="78"/>
  </cols>
  <sheetData>
    <row r="1" spans="2:10" s="1" customFormat="1" x14ac:dyDescent="0.25">
      <c r="I1" s="2"/>
      <c r="J1" s="2"/>
    </row>
    <row r="2" spans="2:10" s="1" customFormat="1" ht="24.95" customHeight="1" x14ac:dyDescent="0.3">
      <c r="B2" s="3"/>
      <c r="C2" s="3"/>
      <c r="D2" s="3"/>
      <c r="E2" s="3"/>
      <c r="F2" s="4"/>
      <c r="G2" s="4"/>
      <c r="I2" s="2"/>
      <c r="J2" s="2"/>
    </row>
    <row r="3" spans="2:10" s="1" customFormat="1" ht="24.95" customHeight="1" x14ac:dyDescent="0.3">
      <c r="B3" s="4"/>
      <c r="C3" s="4"/>
      <c r="D3" s="4"/>
      <c r="E3" s="4"/>
      <c r="F3" s="4"/>
      <c r="G3" s="4"/>
      <c r="I3" s="2"/>
      <c r="J3" s="2"/>
    </row>
    <row r="4" spans="2:10" s="1" customFormat="1" ht="24.95" customHeight="1" x14ac:dyDescent="0.25">
      <c r="B4" s="5"/>
      <c r="C4" s="5"/>
      <c r="D4" s="5"/>
      <c r="E4" s="5"/>
      <c r="F4" s="6"/>
      <c r="G4" s="6"/>
      <c r="I4" s="2"/>
      <c r="J4" s="2"/>
    </row>
    <row r="5" spans="2:10" s="1" customFormat="1" ht="24.95" customHeight="1" x14ac:dyDescent="0.3">
      <c r="B5" s="7"/>
      <c r="C5" s="7"/>
      <c r="D5" s="7"/>
      <c r="E5" s="7"/>
      <c r="F5" s="7"/>
      <c r="G5" s="7"/>
      <c r="I5" s="2"/>
      <c r="J5" s="2"/>
    </row>
    <row r="6" spans="2:10" s="1" customFormat="1" ht="24.95" customHeight="1" x14ac:dyDescent="0.3">
      <c r="B6" s="7"/>
      <c r="C6" s="7"/>
      <c r="D6" s="7"/>
      <c r="E6" s="7"/>
      <c r="F6" s="7"/>
      <c r="G6" s="7"/>
      <c r="I6" s="2"/>
      <c r="J6" s="2"/>
    </row>
    <row r="7" spans="2:10" s="1" customFormat="1" ht="24.95" customHeight="1" x14ac:dyDescent="0.3">
      <c r="B7" s="8" t="s">
        <v>0</v>
      </c>
      <c r="C7" s="8"/>
      <c r="D7" s="8"/>
      <c r="E7" s="8"/>
      <c r="F7" s="7"/>
      <c r="G7" s="7"/>
      <c r="I7" s="2"/>
      <c r="J7" s="2"/>
    </row>
    <row r="8" spans="2:10" s="1" customFormat="1" ht="24.95" customHeight="1" x14ac:dyDescent="0.3">
      <c r="B8" s="9" t="s">
        <v>1</v>
      </c>
      <c r="C8" s="9"/>
      <c r="D8" s="9"/>
      <c r="E8" s="9"/>
      <c r="F8" s="10"/>
      <c r="G8" s="10"/>
      <c r="I8" s="2"/>
      <c r="J8" s="2"/>
    </row>
    <row r="9" spans="2:10" s="1" customFormat="1" ht="24.95" customHeight="1" x14ac:dyDescent="0.3">
      <c r="B9" s="9" t="s">
        <v>2</v>
      </c>
      <c r="C9" s="9"/>
      <c r="D9" s="9"/>
      <c r="E9" s="9"/>
      <c r="F9" s="10"/>
      <c r="G9" s="10"/>
      <c r="I9" s="2"/>
      <c r="J9" s="2"/>
    </row>
    <row r="10" spans="2:10" s="1" customFormat="1" ht="24.95" customHeight="1" thickBot="1" x14ac:dyDescent="0.3">
      <c r="B10" s="6"/>
      <c r="C10" s="6"/>
      <c r="D10" s="6"/>
      <c r="E10" s="6"/>
      <c r="F10" s="6"/>
      <c r="G10" s="6"/>
      <c r="I10" s="2"/>
      <c r="J10" s="2"/>
    </row>
    <row r="11" spans="2:10" s="15" customFormat="1" ht="24.95" customHeight="1" x14ac:dyDescent="0.3">
      <c r="B11" s="11" t="s">
        <v>3</v>
      </c>
      <c r="C11" s="12"/>
      <c r="D11" s="12"/>
      <c r="E11" s="13"/>
      <c r="F11" s="14"/>
      <c r="G11" s="14"/>
    </row>
    <row r="12" spans="2:10" s="15" customFormat="1" ht="24.95" customHeight="1" thickBot="1" x14ac:dyDescent="0.35">
      <c r="B12" s="16" t="s">
        <v>4</v>
      </c>
      <c r="C12" s="17"/>
      <c r="D12" s="17"/>
      <c r="E12" s="18"/>
      <c r="F12" s="14"/>
      <c r="G12" s="14"/>
    </row>
    <row r="13" spans="2:10" s="15" customFormat="1" ht="24.95" customHeight="1" x14ac:dyDescent="0.3">
      <c r="B13" s="19"/>
      <c r="C13" s="20"/>
      <c r="D13" s="21">
        <v>2023</v>
      </c>
      <c r="E13" s="21">
        <v>2022</v>
      </c>
      <c r="F13" s="22"/>
      <c r="G13" s="22"/>
    </row>
    <row r="14" spans="2:10" s="15" customFormat="1" ht="24.95" customHeight="1" thickBot="1" x14ac:dyDescent="0.35">
      <c r="B14" s="23"/>
      <c r="C14" s="24"/>
      <c r="D14" s="25" t="s">
        <v>5</v>
      </c>
      <c r="E14" s="25" t="s">
        <v>5</v>
      </c>
      <c r="G14" s="26"/>
    </row>
    <row r="15" spans="2:10" s="15" customFormat="1" ht="39.950000000000003" customHeight="1" thickBot="1" x14ac:dyDescent="0.35">
      <c r="B15" s="27" t="s">
        <v>6</v>
      </c>
      <c r="C15" s="28"/>
      <c r="D15" s="29"/>
      <c r="E15" s="29"/>
      <c r="G15" s="26"/>
    </row>
    <row r="16" spans="2:10" s="15" customFormat="1" ht="24" customHeight="1" x14ac:dyDescent="0.3">
      <c r="B16" s="19" t="s">
        <v>7</v>
      </c>
      <c r="C16" s="20"/>
      <c r="D16" s="30">
        <f>'[1]DRE 2023-2022'!C55</f>
        <v>21781024.229999989</v>
      </c>
      <c r="E16" s="30">
        <f>'[1]DRE 2023-2022'!D55</f>
        <v>-6591031.3100000024</v>
      </c>
      <c r="G16" s="31"/>
    </row>
    <row r="17" spans="2:11" s="15" customFormat="1" ht="24" customHeight="1" x14ac:dyDescent="0.3">
      <c r="B17" s="32" t="s">
        <v>8</v>
      </c>
      <c r="C17" s="33"/>
      <c r="D17" s="34">
        <v>9863247.6600000001</v>
      </c>
      <c r="E17" s="34">
        <v>5388089.8600000003</v>
      </c>
      <c r="F17" s="35"/>
      <c r="G17" s="36"/>
    </row>
    <row r="18" spans="2:11" s="15" customFormat="1" ht="24" customHeight="1" x14ac:dyDescent="0.3">
      <c r="B18" s="37" t="s">
        <v>9</v>
      </c>
      <c r="C18" s="38"/>
      <c r="D18" s="34">
        <v>0</v>
      </c>
      <c r="E18" s="34"/>
      <c r="F18" s="35"/>
      <c r="G18" s="36"/>
    </row>
    <row r="19" spans="2:11" s="15" customFormat="1" ht="24" customHeight="1" x14ac:dyDescent="0.3">
      <c r="B19" s="39" t="s">
        <v>10</v>
      </c>
      <c r="C19" s="40"/>
      <c r="D19" s="34">
        <v>6711745.5499999998</v>
      </c>
      <c r="E19" s="34">
        <f>-'[2]DRE 2021-2022'!$C$46</f>
        <v>3271996.2</v>
      </c>
      <c r="F19" s="35"/>
      <c r="G19" s="36"/>
      <c r="J19" s="41"/>
      <c r="K19" s="41"/>
    </row>
    <row r="20" spans="2:11" s="15" customFormat="1" ht="24" customHeight="1" x14ac:dyDescent="0.3">
      <c r="B20" s="39" t="s">
        <v>11</v>
      </c>
      <c r="C20" s="40"/>
      <c r="D20" s="34">
        <v>-384880.59</v>
      </c>
      <c r="E20" s="34">
        <f>-162833.6</f>
        <v>-162833.60000000001</v>
      </c>
      <c r="F20" s="35"/>
      <c r="G20" s="36"/>
    </row>
    <row r="21" spans="2:11" s="15" customFormat="1" ht="24" customHeight="1" x14ac:dyDescent="0.3">
      <c r="B21" s="42" t="s">
        <v>12</v>
      </c>
      <c r="C21" s="43"/>
      <c r="D21" s="34">
        <v>0</v>
      </c>
      <c r="E21" s="34">
        <v>0</v>
      </c>
      <c r="F21" s="35"/>
      <c r="G21" s="36"/>
    </row>
    <row r="22" spans="2:11" s="15" customFormat="1" ht="24" customHeight="1" x14ac:dyDescent="0.3">
      <c r="B22" s="44" t="s">
        <v>13</v>
      </c>
      <c r="C22" s="45"/>
      <c r="D22" s="46">
        <f>+D20+D19+D17+D16+D21</f>
        <v>37971136.849999994</v>
      </c>
      <c r="E22" s="46">
        <f>+E20+E19+E17+E16+E21</f>
        <v>1906221.1499999985</v>
      </c>
      <c r="F22" s="35"/>
      <c r="G22" s="31"/>
    </row>
    <row r="23" spans="2:11" s="15" customFormat="1" ht="24" customHeight="1" x14ac:dyDescent="0.3">
      <c r="B23" s="44" t="s">
        <v>14</v>
      </c>
      <c r="C23" s="45"/>
      <c r="D23" s="34"/>
      <c r="E23" s="34"/>
      <c r="F23" s="35"/>
      <c r="G23" s="36"/>
    </row>
    <row r="24" spans="2:11" s="15" customFormat="1" ht="24" customHeight="1" x14ac:dyDescent="0.3">
      <c r="B24" s="39" t="s">
        <v>15</v>
      </c>
      <c r="C24" s="40"/>
      <c r="D24" s="34">
        <v>556145.31000000006</v>
      </c>
      <c r="E24" s="34">
        <v>15329628.220000001</v>
      </c>
      <c r="G24" s="36"/>
    </row>
    <row r="25" spans="2:11" s="15" customFormat="1" ht="24" customHeight="1" x14ac:dyDescent="0.3">
      <c r="B25" s="39" t="s">
        <v>16</v>
      </c>
      <c r="C25" s="40"/>
      <c r="D25" s="34">
        <v>0</v>
      </c>
      <c r="E25" s="34">
        <v>0</v>
      </c>
      <c r="G25" s="36"/>
    </row>
    <row r="26" spans="2:11" s="15" customFormat="1" ht="24" customHeight="1" x14ac:dyDescent="0.3">
      <c r="B26" s="39" t="s">
        <v>17</v>
      </c>
      <c r="C26" s="40"/>
      <c r="D26" s="34">
        <v>-5659737.9800000004</v>
      </c>
      <c r="E26" s="34">
        <v>-477417.28</v>
      </c>
      <c r="G26" s="36"/>
    </row>
    <row r="27" spans="2:11" s="15" customFormat="1" ht="24" customHeight="1" x14ac:dyDescent="0.3">
      <c r="B27" s="42" t="s">
        <v>18</v>
      </c>
      <c r="C27" s="43"/>
      <c r="D27" s="34">
        <v>0</v>
      </c>
      <c r="E27" s="34">
        <v>0</v>
      </c>
      <c r="G27" s="36"/>
    </row>
    <row r="28" spans="2:11" s="15" customFormat="1" ht="24" customHeight="1" x14ac:dyDescent="0.3">
      <c r="B28" s="32" t="s">
        <v>19</v>
      </c>
      <c r="C28" s="33"/>
      <c r="D28" s="34">
        <v>-31008.880000000001</v>
      </c>
      <c r="E28" s="34">
        <v>516.09</v>
      </c>
      <c r="G28" s="36"/>
    </row>
    <row r="29" spans="2:11" s="15" customFormat="1" ht="24" customHeight="1" x14ac:dyDescent="0.3">
      <c r="B29" s="39" t="s">
        <v>20</v>
      </c>
      <c r="C29" s="40"/>
      <c r="D29" s="34">
        <v>0</v>
      </c>
      <c r="E29" s="34">
        <v>0</v>
      </c>
      <c r="G29" s="36"/>
    </row>
    <row r="30" spans="2:11" s="15" customFormat="1" ht="24" customHeight="1" x14ac:dyDescent="0.3">
      <c r="B30" s="39" t="s">
        <v>21</v>
      </c>
      <c r="C30" s="40"/>
      <c r="D30" s="34">
        <v>-708902.62</v>
      </c>
      <c r="E30" s="34">
        <v>-466339.67</v>
      </c>
      <c r="G30" s="36"/>
    </row>
    <row r="31" spans="2:11" s="15" customFormat="1" ht="24" customHeight="1" x14ac:dyDescent="0.3">
      <c r="B31" s="39" t="s">
        <v>22</v>
      </c>
      <c r="C31" s="40"/>
      <c r="D31" s="34">
        <v>-2446073.67</v>
      </c>
      <c r="E31" s="34">
        <v>2449594.84</v>
      </c>
      <c r="G31" s="36"/>
    </row>
    <row r="32" spans="2:11" s="15" customFormat="1" ht="24" customHeight="1" x14ac:dyDescent="0.3">
      <c r="B32" s="39" t="s">
        <v>23</v>
      </c>
      <c r="C32" s="40"/>
      <c r="D32" s="34">
        <v>-20945.54</v>
      </c>
      <c r="E32" s="34">
        <v>-5218.5600000000004</v>
      </c>
      <c r="G32" s="36"/>
    </row>
    <row r="33" spans="2:10" s="15" customFormat="1" ht="24" customHeight="1" x14ac:dyDescent="0.3">
      <c r="B33" s="39" t="s">
        <v>24</v>
      </c>
      <c r="C33" s="40"/>
      <c r="D33" s="34">
        <v>0</v>
      </c>
      <c r="E33" s="34">
        <v>0</v>
      </c>
      <c r="G33" s="36"/>
    </row>
    <row r="34" spans="2:10" s="15" customFormat="1" ht="24" customHeight="1" x14ac:dyDescent="0.3">
      <c r="B34" s="44" t="s">
        <v>13</v>
      </c>
      <c r="C34" s="45"/>
      <c r="D34" s="46">
        <f>SUM(D24:D33)</f>
        <v>-8310523.3799999999</v>
      </c>
      <c r="E34" s="46">
        <f>SUM(E24:E33)</f>
        <v>16830763.640000004</v>
      </c>
      <c r="G34" s="31"/>
    </row>
    <row r="35" spans="2:10" s="15" customFormat="1" ht="24" customHeight="1" x14ac:dyDescent="0.3">
      <c r="B35" s="44" t="s">
        <v>25</v>
      </c>
      <c r="C35" s="45"/>
      <c r="D35" s="34"/>
      <c r="E35" s="34"/>
      <c r="G35" s="36"/>
    </row>
    <row r="36" spans="2:10" s="15" customFormat="1" ht="24" customHeight="1" x14ac:dyDescent="0.3">
      <c r="B36" s="39" t="s">
        <v>26</v>
      </c>
      <c r="C36" s="40"/>
      <c r="D36" s="34">
        <v>563292.43999999994</v>
      </c>
      <c r="E36" s="34">
        <v>-861649.92000000004</v>
      </c>
      <c r="G36" s="36"/>
    </row>
    <row r="37" spans="2:10" s="15" customFormat="1" ht="24" customHeight="1" x14ac:dyDescent="0.3">
      <c r="B37" s="39" t="s">
        <v>27</v>
      </c>
      <c r="C37" s="40"/>
      <c r="D37" s="34">
        <v>-6090.84</v>
      </c>
      <c r="E37" s="34">
        <v>373305.23</v>
      </c>
      <c r="G37" s="36"/>
    </row>
    <row r="38" spans="2:10" s="15" customFormat="1" ht="24" customHeight="1" x14ac:dyDescent="0.3">
      <c r="B38" s="39" t="s">
        <v>28</v>
      </c>
      <c r="C38" s="40"/>
      <c r="D38" s="34">
        <v>45614525.469999999</v>
      </c>
      <c r="E38" s="34">
        <v>-16947769.16</v>
      </c>
      <c r="G38" s="36"/>
    </row>
    <row r="39" spans="2:10" s="15" customFormat="1" ht="24" customHeight="1" x14ac:dyDescent="0.3">
      <c r="B39" s="39" t="s">
        <v>29</v>
      </c>
      <c r="C39" s="40"/>
      <c r="D39" s="34">
        <v>-3466.34</v>
      </c>
      <c r="E39" s="34">
        <v>130498.06</v>
      </c>
      <c r="G39" s="36"/>
    </row>
    <row r="40" spans="2:10" s="15" customFormat="1" ht="24" customHeight="1" x14ac:dyDescent="0.3">
      <c r="B40" s="39" t="s">
        <v>30</v>
      </c>
      <c r="C40" s="40"/>
      <c r="D40" s="34">
        <v>3498118.77</v>
      </c>
      <c r="E40" s="34">
        <f>-292471.16</f>
        <v>-292471.15999999997</v>
      </c>
      <c r="G40" s="36"/>
    </row>
    <row r="41" spans="2:10" s="15" customFormat="1" ht="24" customHeight="1" x14ac:dyDescent="0.3">
      <c r="B41" s="39" t="s">
        <v>31</v>
      </c>
      <c r="C41" s="40"/>
      <c r="D41" s="34">
        <v>-335269.53999999998</v>
      </c>
      <c r="E41" s="34">
        <v>-2542.79</v>
      </c>
      <c r="G41" s="36"/>
    </row>
    <row r="42" spans="2:10" s="15" customFormat="1" ht="24" customHeight="1" x14ac:dyDescent="0.3">
      <c r="B42" s="39" t="s">
        <v>32</v>
      </c>
      <c r="C42" s="40"/>
      <c r="D42" s="34">
        <v>6412294.3300000001</v>
      </c>
      <c r="E42" s="34">
        <v>-2773508.44</v>
      </c>
      <c r="G42" s="36"/>
    </row>
    <row r="43" spans="2:10" s="15" customFormat="1" ht="24" customHeight="1" x14ac:dyDescent="0.3">
      <c r="B43" s="47" t="s">
        <v>33</v>
      </c>
      <c r="C43" s="48"/>
      <c r="D43" s="34">
        <v>2704917.6</v>
      </c>
      <c r="E43" s="34">
        <v>5244180.88</v>
      </c>
      <c r="G43" s="36"/>
      <c r="J43" s="49"/>
    </row>
    <row r="44" spans="2:10" s="15" customFormat="1" ht="24" customHeight="1" x14ac:dyDescent="0.3">
      <c r="B44" s="44" t="s">
        <v>13</v>
      </c>
      <c r="C44" s="45"/>
      <c r="D44" s="46">
        <f>SUM(D36:D43)</f>
        <v>58448321.890000001</v>
      </c>
      <c r="E44" s="46">
        <f>SUM(E36:E43)</f>
        <v>-15129957.300000004</v>
      </c>
      <c r="G44" s="31"/>
      <c r="H44" s="50"/>
      <c r="I44" s="51"/>
      <c r="J44" s="41"/>
    </row>
    <row r="45" spans="2:10" s="15" customFormat="1" ht="24" customHeight="1" thickBot="1" x14ac:dyDescent="0.35">
      <c r="B45" s="52" t="s">
        <v>34</v>
      </c>
      <c r="C45" s="53"/>
      <c r="D45" s="54">
        <f>D34+D22-D44</f>
        <v>-28787708.420000006</v>
      </c>
      <c r="E45" s="54">
        <f>E34+E22-E44</f>
        <v>33866942.090000004</v>
      </c>
      <c r="G45" s="31"/>
      <c r="H45" s="31"/>
      <c r="I45" s="51"/>
    </row>
    <row r="46" spans="2:10" s="15" customFormat="1" ht="39.950000000000003" customHeight="1" thickBot="1" x14ac:dyDescent="0.35">
      <c r="B46" s="27" t="s">
        <v>35</v>
      </c>
      <c r="C46" s="28"/>
      <c r="D46" s="55"/>
      <c r="E46" s="55"/>
      <c r="G46" s="31"/>
      <c r="H46" s="51"/>
      <c r="I46" s="56"/>
      <c r="J46" s="49"/>
    </row>
    <row r="47" spans="2:10" s="15" customFormat="1" ht="24" customHeight="1" x14ac:dyDescent="0.3">
      <c r="B47" s="57" t="s">
        <v>36</v>
      </c>
      <c r="C47" s="58"/>
      <c r="D47" s="59">
        <f>-9029232.69-7307273.72+127365.08</f>
        <v>-16209141.33</v>
      </c>
      <c r="E47" s="59">
        <f>-3049025.18-8781624.02+17677729.13-595774.91-74169.17+4297.55+2016057.14</f>
        <v>7197490.5399999991</v>
      </c>
      <c r="G47" s="36"/>
    </row>
    <row r="48" spans="2:10" s="15" customFormat="1" ht="24" customHeight="1" x14ac:dyDescent="0.3">
      <c r="B48" s="39" t="s">
        <v>37</v>
      </c>
      <c r="C48" s="40"/>
      <c r="D48" s="34">
        <v>384880.59</v>
      </c>
      <c r="E48" s="34">
        <v>-162833.60000000001</v>
      </c>
      <c r="G48" s="36"/>
    </row>
    <row r="49" spans="2:12" s="15" customFormat="1" ht="24" customHeight="1" x14ac:dyDescent="0.3">
      <c r="B49" s="39" t="s">
        <v>38</v>
      </c>
      <c r="C49" s="40"/>
      <c r="D49" s="60">
        <v>3838320.82</v>
      </c>
      <c r="E49" s="60">
        <v>1735602.37</v>
      </c>
      <c r="G49" s="61"/>
      <c r="J49" s="41"/>
    </row>
    <row r="50" spans="2:12" s="15" customFormat="1" ht="24" customHeight="1" x14ac:dyDescent="0.3">
      <c r="B50" s="42" t="s">
        <v>39</v>
      </c>
      <c r="C50" s="43"/>
      <c r="D50" s="60">
        <v>4000000</v>
      </c>
      <c r="E50" s="60">
        <v>30719710.300000001</v>
      </c>
      <c r="G50" s="61"/>
      <c r="J50" s="41"/>
    </row>
    <row r="51" spans="2:12" s="15" customFormat="1" ht="24" customHeight="1" thickBot="1" x14ac:dyDescent="0.35">
      <c r="B51" s="52" t="s">
        <v>40</v>
      </c>
      <c r="C51" s="53"/>
      <c r="D51" s="62">
        <f>SUM(D47:D50)</f>
        <v>-7985939.9199999999</v>
      </c>
      <c r="E51" s="62">
        <f>SUM(E47:E50)</f>
        <v>39489969.609999999</v>
      </c>
      <c r="G51" s="63"/>
    </row>
    <row r="52" spans="2:12" s="15" customFormat="1" ht="39.950000000000003" customHeight="1" thickBot="1" x14ac:dyDescent="0.35">
      <c r="B52" s="27" t="s">
        <v>41</v>
      </c>
      <c r="C52" s="28"/>
      <c r="D52" s="55">
        <f>D51+D45</f>
        <v>-36773648.340000004</v>
      </c>
      <c r="E52" s="55">
        <f>E51+E45</f>
        <v>73356911.700000003</v>
      </c>
      <c r="G52" s="31"/>
      <c r="J52" s="41"/>
      <c r="L52" s="41"/>
    </row>
    <row r="53" spans="2:12" s="15" customFormat="1" ht="24" customHeight="1" thickBot="1" x14ac:dyDescent="0.35">
      <c r="B53" s="64" t="s">
        <v>42</v>
      </c>
      <c r="C53" s="65"/>
      <c r="D53" s="66">
        <v>98103656.409999996</v>
      </c>
      <c r="E53" s="66">
        <v>24746744.710000001</v>
      </c>
      <c r="G53" s="36"/>
      <c r="J53" s="49"/>
    </row>
    <row r="54" spans="2:12" s="15" customFormat="1" ht="24" customHeight="1" thickBot="1" x14ac:dyDescent="0.35">
      <c r="B54" s="64" t="s">
        <v>43</v>
      </c>
      <c r="C54" s="65"/>
      <c r="D54" s="66">
        <v>61330008.07</v>
      </c>
      <c r="E54" s="66">
        <v>98103656.409999996</v>
      </c>
      <c r="G54" s="36"/>
      <c r="J54" s="41"/>
      <c r="K54" s="49"/>
    </row>
    <row r="55" spans="2:12" s="15" customFormat="1" ht="42" customHeight="1" thickBot="1" x14ac:dyDescent="0.35">
      <c r="B55" s="67" t="s">
        <v>44</v>
      </c>
      <c r="C55" s="68"/>
      <c r="D55" s="69">
        <f>D53-D54</f>
        <v>36773648.339999996</v>
      </c>
      <c r="E55" s="69">
        <f>E53-E54</f>
        <v>-73356911.699999988</v>
      </c>
      <c r="F55" s="70"/>
      <c r="G55" s="70"/>
      <c r="K55" s="41"/>
    </row>
    <row r="56" spans="2:12" s="1" customFormat="1" ht="39.950000000000003" customHeight="1" x14ac:dyDescent="0.25">
      <c r="B56" s="71"/>
      <c r="C56" s="71"/>
      <c r="I56" s="2"/>
      <c r="J56" s="72"/>
      <c r="K56" s="70"/>
    </row>
    <row r="57" spans="2:12" s="1" customFormat="1" ht="39.950000000000003" customHeight="1" x14ac:dyDescent="0.25">
      <c r="B57" s="71"/>
      <c r="C57" s="71"/>
      <c r="D57" s="70"/>
      <c r="E57" s="70"/>
      <c r="G57" s="70"/>
      <c r="I57" s="2"/>
      <c r="J57" s="73"/>
      <c r="K57" s="74"/>
    </row>
    <row r="58" spans="2:12" s="1" customFormat="1" ht="24" customHeight="1" x14ac:dyDescent="0.3">
      <c r="B58" s="75"/>
      <c r="C58" s="75"/>
      <c r="D58" s="76"/>
      <c r="E58" s="75"/>
      <c r="F58" s="76"/>
      <c r="G58" s="75"/>
      <c r="I58" s="2"/>
      <c r="J58" s="73"/>
    </row>
    <row r="59" spans="2:12" s="1" customFormat="1" ht="24" customHeight="1" x14ac:dyDescent="0.3">
      <c r="B59" s="75"/>
      <c r="C59" s="75"/>
      <c r="D59" s="75"/>
      <c r="E59" s="75"/>
      <c r="F59" s="75"/>
      <c r="G59" s="75"/>
      <c r="I59" s="73"/>
      <c r="J59" s="2"/>
    </row>
    <row r="60" spans="2:12" s="1" customFormat="1" ht="24" customHeight="1" x14ac:dyDescent="0.3">
      <c r="B60" s="75"/>
      <c r="C60" s="75"/>
      <c r="D60" s="75"/>
      <c r="E60" s="75"/>
      <c r="F60" s="75"/>
      <c r="G60" s="75"/>
      <c r="I60" s="2"/>
      <c r="J60" s="2"/>
    </row>
    <row r="61" spans="2:12" s="1" customFormat="1" ht="24" customHeight="1" x14ac:dyDescent="0.3">
      <c r="B61" s="75"/>
      <c r="C61" s="75"/>
      <c r="D61" s="75"/>
      <c r="E61" s="75"/>
      <c r="F61" s="75"/>
      <c r="G61" s="75"/>
      <c r="I61" s="2"/>
      <c r="J61" s="2"/>
    </row>
    <row r="62" spans="2:12" s="1" customFormat="1" ht="24" customHeight="1" x14ac:dyDescent="0.3">
      <c r="B62" s="75"/>
      <c r="C62" s="75"/>
      <c r="D62" s="75"/>
      <c r="E62" s="75"/>
      <c r="F62" s="75"/>
      <c r="G62" s="75"/>
      <c r="I62" s="2"/>
      <c r="J62" s="2"/>
    </row>
    <row r="63" spans="2:12" s="1" customFormat="1" ht="24" customHeight="1" x14ac:dyDescent="0.3">
      <c r="B63" s="75"/>
      <c r="C63" s="75"/>
      <c r="D63" s="77"/>
      <c r="E63" s="75"/>
      <c r="F63" s="75"/>
      <c r="G63" s="75"/>
      <c r="I63" s="2"/>
      <c r="J63" s="2"/>
    </row>
    <row r="64" spans="2:12" s="1" customFormat="1" x14ac:dyDescent="0.25">
      <c r="I64" s="2"/>
      <c r="J64" s="2"/>
    </row>
    <row r="65" spans="9:10" s="1" customFormat="1" x14ac:dyDescent="0.25">
      <c r="I65" s="2"/>
      <c r="J65" s="2"/>
    </row>
    <row r="66" spans="9:10" s="1" customFormat="1" x14ac:dyDescent="0.25">
      <c r="I66" s="2"/>
      <c r="J66" s="2"/>
    </row>
  </sheetData>
  <mergeCells count="46">
    <mergeCell ref="B52:C52"/>
    <mergeCell ref="B53:C53"/>
    <mergeCell ref="B54:C54"/>
    <mergeCell ref="B55:C55"/>
    <mergeCell ref="B45:C45"/>
    <mergeCell ref="B46:C46"/>
    <mergeCell ref="B47:C47"/>
    <mergeCell ref="B48:C48"/>
    <mergeCell ref="B49:C49"/>
    <mergeCell ref="B51:C51"/>
    <mergeCell ref="B39:C39"/>
    <mergeCell ref="B40:C40"/>
    <mergeCell ref="B41:C41"/>
    <mergeCell ref="B42:C42"/>
    <mergeCell ref="B43:C43"/>
    <mergeCell ref="B44:C44"/>
    <mergeCell ref="B33:C33"/>
    <mergeCell ref="B34:C34"/>
    <mergeCell ref="B35:C35"/>
    <mergeCell ref="B36:C36"/>
    <mergeCell ref="B37:C37"/>
    <mergeCell ref="B38:C38"/>
    <mergeCell ref="B26:C26"/>
    <mergeCell ref="B28:C28"/>
    <mergeCell ref="B29:C29"/>
    <mergeCell ref="B30:C30"/>
    <mergeCell ref="B31:C31"/>
    <mergeCell ref="B32:C32"/>
    <mergeCell ref="B19:C19"/>
    <mergeCell ref="B20:C20"/>
    <mergeCell ref="B22:C22"/>
    <mergeCell ref="B23:C23"/>
    <mergeCell ref="B24:C24"/>
    <mergeCell ref="B25:C25"/>
    <mergeCell ref="B12:E12"/>
    <mergeCell ref="B13:C14"/>
    <mergeCell ref="B15:C15"/>
    <mergeCell ref="B16:C16"/>
    <mergeCell ref="B17:C17"/>
    <mergeCell ref="B18:C18"/>
    <mergeCell ref="B2:E2"/>
    <mergeCell ref="B4:E4"/>
    <mergeCell ref="B7:E7"/>
    <mergeCell ref="B8:E8"/>
    <mergeCell ref="B9:E9"/>
    <mergeCell ref="B11:E11"/>
  </mergeCells>
  <pageMargins left="0.98425196850393704" right="0.19685039370078741" top="0.39370078740157483" bottom="0.39370078740157483" header="0.51181102362204722" footer="0.51181102362204722"/>
  <pageSetup paperSize="9" scale="4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DFC 2023-2022</vt:lpstr>
      <vt:lpstr>'DFC 2023-2022'!Area_de_impressao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Alcindo Fernando da Silva</dc:creator>
  <cp:lastModifiedBy>Alcindo Fernando da Silva</cp:lastModifiedBy>
  <dcterms:created xsi:type="dcterms:W3CDTF">2024-03-01T19:27:44Z</dcterms:created>
  <dcterms:modified xsi:type="dcterms:W3CDTF">2024-03-01T19:27:54Z</dcterms:modified>
</cp:coreProperties>
</file>