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7995"/>
  </bookViews>
  <sheets>
    <sheet name="Cálculo e Dados" sheetId="1" r:id="rId1"/>
    <sheet name="INSS" sheetId="2" r:id="rId2"/>
    <sheet name="DARF" sheetId="3" r:id="rId3"/>
  </sheets>
  <definedNames>
    <definedName name="_xlnm.Print_Area" localSheetId="2">DARF!$A$1:$E$31</definedName>
    <definedName name="_xlnm.Print_Area" localSheetId="1">INSS!$A$1:$E$34</definedName>
  </definedNames>
  <calcPr calcId="125725"/>
</workbook>
</file>

<file path=xl/calcChain.xml><?xml version="1.0" encoding="utf-8"?>
<calcChain xmlns="http://schemas.openxmlformats.org/spreadsheetml/2006/main">
  <c r="D7" i="2"/>
  <c r="D24" s="1"/>
  <c r="B9"/>
  <c r="B26" s="1"/>
  <c r="B7" i="3"/>
  <c r="B22" s="1"/>
  <c r="B11" i="2"/>
  <c r="B28" s="1"/>
  <c r="D6" i="3"/>
  <c r="D2"/>
  <c r="L2" i="1"/>
  <c r="D6" i="2"/>
  <c r="D23" s="1"/>
  <c r="G3" i="1"/>
  <c r="F7" s="1"/>
  <c r="G7" s="1"/>
  <c r="D19" i="3"/>
  <c r="D3"/>
  <c r="D18" s="1"/>
  <c r="D24"/>
  <c r="D23"/>
  <c r="D20"/>
  <c r="D30" i="2"/>
  <c r="D28"/>
  <c r="D27"/>
  <c r="D26"/>
  <c r="D19"/>
  <c r="F5" i="1" l="1"/>
  <c r="G5" s="1"/>
  <c r="D21" i="3"/>
  <c r="F8" i="1"/>
  <c r="G8" s="1"/>
  <c r="D8" i="2"/>
  <c r="D25" s="1"/>
  <c r="F6" i="1"/>
  <c r="G6" s="1"/>
  <c r="F9" l="1"/>
  <c r="G9" s="1"/>
  <c r="D7" i="3" s="1"/>
  <c r="D14" i="2"/>
  <c r="D31" s="1"/>
  <c r="D22" i="3" l="1"/>
  <c r="D10"/>
  <c r="D25" s="1"/>
  <c r="D17"/>
</calcChain>
</file>

<file path=xl/sharedStrings.xml><?xml version="1.0" encoding="utf-8"?>
<sst xmlns="http://schemas.openxmlformats.org/spreadsheetml/2006/main" count="99" uniqueCount="60">
  <si>
    <t>faixa salarial</t>
  </si>
  <si>
    <t>aliquota</t>
  </si>
  <si>
    <t>Serviço Prestado</t>
  </si>
  <si>
    <t>INSS</t>
  </si>
  <si>
    <t>ALÍQUOTA</t>
  </si>
  <si>
    <t>VALOR GPS</t>
  </si>
  <si>
    <t>IRRF</t>
  </si>
  <si>
    <t>Parcela a deduzir</t>
  </si>
  <si>
    <t>VALOR DARF</t>
  </si>
  <si>
    <t>Serviço - INSS</t>
  </si>
  <si>
    <t>PRESTADOR</t>
  </si>
  <si>
    <t>PIS</t>
  </si>
  <si>
    <t>CPF</t>
  </si>
  <si>
    <t>PERÍODO</t>
  </si>
  <si>
    <t>3. CÓDIGO DE     PAGAMENTO</t>
  </si>
  <si>
    <t>4. COMPETÊNCIA</t>
  </si>
  <si>
    <t>GUIA DA PREVIDÊNCIA SOCIAL – GPS</t>
  </si>
  <si>
    <t>5. IDENTIFICADOR</t>
  </si>
  <si>
    <t>1. NOME OU RAZÃO SOCIAL/FONE/ENDEREÇO:</t>
  </si>
  <si>
    <t>6. VALOR DO INSS</t>
  </si>
  <si>
    <t>7.</t>
  </si>
  <si>
    <t>8.</t>
  </si>
  <si>
    <t>2.VENCIMENTO</t>
  </si>
  <si>
    <t xml:space="preserve">9.VALOR DE OUTRAS ENTIDADES </t>
  </si>
  <si>
    <t xml:space="preserve">(Uso exclusivo INSS) </t>
  </si>
  <si>
    <t>ATENCÃO: É vedada a utilização de GPS para recolhimento de receita de valor inferior ao estipulado em Resolução publicada pelo INSS. A receita que resultar valor inferior deverá ser adicionada à contribuição ou importância correspondente nos meses subseqüentes, até que o total seja igual ou superior ao valor mínimo fixado</t>
  </si>
  <si>
    <t>10. ATM/MULTA E       JUROS</t>
  </si>
  <si>
    <t>11. TOTAL</t>
  </si>
  <si>
    <t>12. AUTENTICAÇÃO BANCÁRIA</t>
  </si>
  <si>
    <t>Instruções para preenchimento no verso.</t>
  </si>
  <si>
    <t>MINISTÉRIO DA FAZENDA</t>
  </si>
  <si>
    <t>02 - Período de Apuração</t>
  </si>
  <si>
    <t>Secretaria da Receita Federal</t>
  </si>
  <si>
    <t>03 - Número CNPJ</t>
  </si>
  <si>
    <t xml:space="preserve">DARF </t>
  </si>
  <si>
    <t xml:space="preserve">04 - Código da Receita </t>
  </si>
  <si>
    <t xml:space="preserve">05 - Numero de Referencia </t>
  </si>
  <si>
    <t>Nome da Empresa</t>
  </si>
  <si>
    <t>06 - Data de Vencimento</t>
  </si>
  <si>
    <t>07 - Valor Principal</t>
  </si>
  <si>
    <t>Veja Instruções no Verso</t>
  </si>
  <si>
    <t>08 - Valor da Multa</t>
  </si>
  <si>
    <t>09 - Valor dos Juros</t>
  </si>
  <si>
    <t xml:space="preserve"> É  vedado o recolhimento  de tributos  e contribuições</t>
  </si>
  <si>
    <t>10 - Valor Total</t>
  </si>
  <si>
    <t xml:space="preserve"> administrados pela  Secretaria Federal cujo valor  total</t>
  </si>
  <si>
    <t>11 - Autenticação Bancária</t>
  </si>
  <si>
    <t xml:space="preserve"> seja inferior a  R$ 10,00.  </t>
  </si>
  <si>
    <t>Data de Apuração</t>
  </si>
  <si>
    <t>Data de Vencimento gps</t>
  </si>
  <si>
    <t>Data de Vencimento darf</t>
  </si>
  <si>
    <t>OBSERVAÇÕES:</t>
  </si>
  <si>
    <t>* Apenas os campos em branco devem ser preenchidos, conforme descrição abaixo</t>
  </si>
  <si>
    <t>Prestador</t>
  </si>
  <si>
    <t>Nome do Prestador de serviço emitenteda nota fiscal</t>
  </si>
  <si>
    <t>Identificação do prestador junto À Receita Federal para emissão do DARF</t>
  </si>
  <si>
    <t>Identificação do prestador junto ao INSS para emissão da GPS</t>
  </si>
  <si>
    <t>Mês na célula D e Ano na Célula E</t>
  </si>
  <si>
    <t>Valor da Nota Fiscal de Serviço</t>
  </si>
  <si>
    <t>05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</si>
</sst>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000"/>
    <numFmt numFmtId="166" formatCode="000000000\-00"/>
    <numFmt numFmtId="167" formatCode="00,000,000,00\-0"/>
    <numFmt numFmtId="168" formatCode="0000"/>
    <numFmt numFmtId="169" formatCode="00/0000"/>
    <numFmt numFmtId="170" formatCode="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44" fontId="7" fillId="2" borderId="0" xfId="2" applyFont="1" applyFill="1" applyAlignment="1" applyProtection="1">
      <alignment horizontal="left" vertical="center"/>
      <protection hidden="1"/>
    </xf>
    <xf numFmtId="9" fontId="7" fillId="2" borderId="0" xfId="3" applyFont="1" applyFill="1" applyAlignment="1" applyProtection="1">
      <alignment horizontal="center" vertical="center"/>
      <protection hidden="1"/>
    </xf>
    <xf numFmtId="44" fontId="7" fillId="4" borderId="0" xfId="2" applyFont="1" applyFill="1" applyAlignment="1" applyProtection="1">
      <alignment horizontal="center" vertical="center"/>
      <protection hidden="1"/>
    </xf>
    <xf numFmtId="10" fontId="7" fillId="2" borderId="0" xfId="3" applyNumberFormat="1" applyFont="1" applyFill="1" applyAlignment="1" applyProtection="1">
      <alignment horizontal="center" vertical="center"/>
      <protection hidden="1"/>
    </xf>
    <xf numFmtId="10" fontId="7" fillId="2" borderId="0" xfId="3" applyNumberFormat="1" applyFont="1" applyFill="1" applyAlignment="1" applyProtection="1">
      <alignment horizontal="center" vertical="center" wrapText="1"/>
      <protection hidden="1"/>
    </xf>
    <xf numFmtId="44" fontId="0" fillId="0" borderId="0" xfId="2" applyFont="1" applyAlignment="1" applyProtection="1">
      <alignment horizontal="center" vertical="center"/>
      <protection hidden="1"/>
    </xf>
    <xf numFmtId="10" fontId="0" fillId="0" borderId="0" xfId="3" applyNumberFormat="1" applyFont="1" applyAlignment="1" applyProtection="1">
      <alignment horizontal="center" vertical="center"/>
      <protection hidden="1"/>
    </xf>
    <xf numFmtId="166" fontId="8" fillId="0" borderId="0" xfId="1" applyNumberFormat="1" applyFont="1" applyAlignment="1" applyProtection="1">
      <alignment horizontal="left" vertic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168" fontId="8" fillId="0" borderId="0" xfId="0" applyNumberFormat="1" applyFont="1" applyAlignment="1" applyProtection="1">
      <alignment horizontal="center" vertical="center"/>
      <protection locked="0"/>
    </xf>
    <xf numFmtId="167" fontId="8" fillId="0" borderId="0" xfId="2" applyNumberFormat="1" applyFont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3" fillId="3" borderId="12" xfId="0" applyFont="1" applyFill="1" applyBorder="1" applyAlignment="1" applyProtection="1">
      <alignment vertical="top" wrapText="1"/>
      <protection hidden="1"/>
    </xf>
    <xf numFmtId="169" fontId="0" fillId="3" borderId="13" xfId="0" applyNumberFormat="1" applyFill="1" applyBorder="1" applyAlignment="1" applyProtection="1">
      <alignment horizontal="center" vertical="top" wrapText="1"/>
      <protection hidden="1"/>
    </xf>
    <xf numFmtId="165" fontId="5" fillId="3" borderId="13" xfId="1" applyNumberFormat="1" applyFont="1" applyFill="1" applyBorder="1" applyAlignment="1" applyProtection="1">
      <alignment horizontal="center" vertical="top" wrapText="1"/>
      <protection hidden="1"/>
    </xf>
    <xf numFmtId="2" fontId="4" fillId="3" borderId="13" xfId="0" applyNumberFormat="1" applyFont="1" applyFill="1" applyBorder="1" applyAlignment="1" applyProtection="1">
      <alignment horizontal="center" vertical="top" wrapText="1"/>
      <protection hidden="1"/>
    </xf>
    <xf numFmtId="2" fontId="0" fillId="3" borderId="13" xfId="0" applyNumberFormat="1" applyFill="1" applyBorder="1" applyAlignment="1" applyProtection="1">
      <alignment horizontal="center" vertical="top" wrapText="1"/>
      <protection hidden="1"/>
    </xf>
    <xf numFmtId="0" fontId="0" fillId="0" borderId="1" xfId="0" applyBorder="1" applyProtection="1">
      <protection hidden="1"/>
    </xf>
    <xf numFmtId="169" fontId="0" fillId="3" borderId="11" xfId="0" applyNumberFormat="1" applyFill="1" applyBorder="1" applyAlignment="1" applyProtection="1">
      <alignment horizontal="center" vertical="top" wrapText="1"/>
      <protection hidden="1"/>
    </xf>
    <xf numFmtId="0" fontId="0" fillId="3" borderId="13" xfId="0" applyFill="1" applyBorder="1" applyAlignment="1" applyProtection="1">
      <alignment horizontal="center" vertical="top" wrapText="1"/>
      <protection hidden="1"/>
    </xf>
    <xf numFmtId="0" fontId="3" fillId="3" borderId="14" xfId="0" applyNumberFormat="1" applyFont="1" applyFill="1" applyBorder="1" applyAlignment="1" applyProtection="1">
      <alignment vertical="top" wrapText="1"/>
      <protection hidden="1"/>
    </xf>
    <xf numFmtId="0" fontId="3" fillId="3" borderId="15" xfId="0" applyNumberFormat="1" applyFont="1" applyFill="1" applyBorder="1" applyAlignment="1" applyProtection="1">
      <alignment vertical="top" wrapText="1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70" fontId="0" fillId="0" borderId="0" xfId="0" applyNumberFormat="1" applyAlignment="1" applyProtection="1">
      <alignment horizontal="center" vertical="center"/>
      <protection hidden="1"/>
    </xf>
    <xf numFmtId="14" fontId="9" fillId="3" borderId="17" xfId="0" applyNumberFormat="1" applyFont="1" applyFill="1" applyBorder="1" applyAlignment="1" applyProtection="1">
      <alignment horizontal="center" vertical="top" wrapText="1"/>
      <protection hidden="1"/>
    </xf>
    <xf numFmtId="49" fontId="8" fillId="0" borderId="0" xfId="2" applyNumberFormat="1" applyFont="1" applyAlignment="1" applyProtection="1">
      <alignment horizontal="center" vertical="center"/>
      <protection locked="0"/>
    </xf>
    <xf numFmtId="44" fontId="7" fillId="2" borderId="0" xfId="2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vertical="top" wrapText="1"/>
      <protection hidden="1"/>
    </xf>
    <xf numFmtId="0" fontId="3" fillId="3" borderId="10" xfId="0" applyFont="1" applyFill="1" applyBorder="1" applyAlignment="1" applyProtection="1">
      <alignment vertical="top" wrapText="1"/>
      <protection hidden="1"/>
    </xf>
    <xf numFmtId="0" fontId="0" fillId="0" borderId="31" xfId="0" applyBorder="1" applyProtection="1">
      <protection hidden="1"/>
    </xf>
    <xf numFmtId="14" fontId="0" fillId="0" borderId="31" xfId="0" applyNumberFormat="1" applyBorder="1" applyAlignment="1" applyProtection="1">
      <alignment horizontal="center"/>
      <protection hidden="1"/>
    </xf>
    <xf numFmtId="0" fontId="5" fillId="0" borderId="31" xfId="0" applyFont="1" applyBorder="1" applyProtection="1">
      <protection hidden="1"/>
    </xf>
    <xf numFmtId="166" fontId="5" fillId="0" borderId="31" xfId="0" applyNumberFormat="1" applyFont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168" fontId="0" fillId="0" borderId="27" xfId="0" applyNumberFormat="1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164" fontId="0" fillId="0" borderId="31" xfId="1" applyNumberFormat="1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0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6" fillId="0" borderId="6" xfId="0" applyFont="1" applyBorder="1" applyProtection="1">
      <protection hidden="1"/>
    </xf>
    <xf numFmtId="0" fontId="0" fillId="0" borderId="32" xfId="0" applyBorder="1" applyProtection="1">
      <protection hidden="1"/>
    </xf>
    <xf numFmtId="164" fontId="0" fillId="0" borderId="27" xfId="1" applyNumberFormat="1" applyFont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36" xfId="0" applyBorder="1" applyProtection="1">
      <protection hidden="1"/>
    </xf>
    <xf numFmtId="166" fontId="0" fillId="0" borderId="31" xfId="0" applyNumberFormat="1" applyBorder="1" applyAlignment="1" applyProtection="1">
      <alignment horizontal="center"/>
      <protection hidden="1"/>
    </xf>
    <xf numFmtId="14" fontId="0" fillId="0" borderId="29" xfId="0" applyNumberFormat="1" applyBorder="1" applyAlignment="1" applyProtection="1">
      <alignment horizontal="center"/>
      <protection hidden="1"/>
    </xf>
    <xf numFmtId="44" fontId="0" fillId="0" borderId="0" xfId="2" applyFont="1" applyAlignment="1" applyProtection="1">
      <alignment horizontal="left" vertical="center"/>
      <protection hidden="1"/>
    </xf>
    <xf numFmtId="44" fontId="10" fillId="0" borderId="0" xfId="2" applyFont="1" applyAlignment="1" applyProtection="1">
      <alignment horizontal="center" vertical="center"/>
      <protection hidden="1"/>
    </xf>
    <xf numFmtId="44" fontId="11" fillId="0" borderId="0" xfId="2" applyFont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vertical="top" wrapText="1"/>
      <protection hidden="1"/>
    </xf>
    <xf numFmtId="0" fontId="3" fillId="3" borderId="15" xfId="0" applyFont="1" applyFill="1" applyBorder="1" applyAlignment="1" applyProtection="1">
      <alignment vertical="top" wrapText="1"/>
      <protection hidden="1"/>
    </xf>
    <xf numFmtId="43" fontId="4" fillId="0" borderId="35" xfId="0" applyNumberFormat="1" applyFont="1" applyBorder="1" applyProtection="1">
      <protection hidden="1"/>
    </xf>
    <xf numFmtId="41" fontId="4" fillId="0" borderId="35" xfId="0" applyNumberFormat="1" applyFont="1" applyBorder="1" applyProtection="1">
      <protection hidden="1"/>
    </xf>
    <xf numFmtId="41" fontId="3" fillId="3" borderId="6" xfId="0" applyNumberFormat="1" applyFont="1" applyFill="1" applyBorder="1" applyAlignment="1" applyProtection="1">
      <alignment vertical="top" wrapText="1"/>
      <protection hidden="1"/>
    </xf>
    <xf numFmtId="41" fontId="3" fillId="3" borderId="7" xfId="0" applyNumberFormat="1" applyFont="1" applyFill="1" applyBorder="1" applyAlignment="1" applyProtection="1">
      <alignment vertical="top" wrapText="1"/>
      <protection hidden="1"/>
    </xf>
    <xf numFmtId="44" fontId="7" fillId="2" borderId="0" xfId="2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41" fontId="8" fillId="0" borderId="0" xfId="2" applyNumberFormat="1" applyFont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vertical="top" wrapText="1"/>
      <protection hidden="1"/>
    </xf>
    <xf numFmtId="0" fontId="3" fillId="3" borderId="10" xfId="0" applyFont="1" applyFill="1" applyBorder="1" applyAlignment="1" applyProtection="1">
      <alignment vertical="top" wrapText="1"/>
      <protection hidden="1"/>
    </xf>
    <xf numFmtId="2" fontId="0" fillId="3" borderId="19" xfId="0" applyNumberFormat="1" applyFill="1" applyBorder="1" applyAlignment="1" applyProtection="1">
      <alignment horizontal="center" vertical="top" wrapText="1"/>
      <protection hidden="1"/>
    </xf>
    <xf numFmtId="2" fontId="0" fillId="3" borderId="11" xfId="0" applyNumberFormat="1" applyFill="1" applyBorder="1" applyAlignment="1" applyProtection="1">
      <alignment horizontal="center" vertical="top" wrapText="1"/>
      <protection hidden="1"/>
    </xf>
    <xf numFmtId="0" fontId="3" fillId="3" borderId="14" xfId="0" applyFont="1" applyFill="1" applyBorder="1" applyAlignment="1" applyProtection="1">
      <alignment vertical="top" wrapText="1"/>
      <protection hidden="1"/>
    </xf>
    <xf numFmtId="0" fontId="3" fillId="3" borderId="15" xfId="0" applyFont="1" applyFill="1" applyBorder="1" applyAlignment="1" applyProtection="1">
      <alignment vertical="top" wrapText="1"/>
      <protection hidden="1"/>
    </xf>
    <xf numFmtId="0" fontId="0" fillId="3" borderId="1" xfId="0" applyFill="1" applyBorder="1" applyAlignment="1" applyProtection="1">
      <alignment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vertical="top" wrapText="1"/>
      <protection hidden="1"/>
    </xf>
    <xf numFmtId="0" fontId="3" fillId="3" borderId="8" xfId="0" applyFont="1" applyFill="1" applyBorder="1" applyAlignment="1" applyProtection="1">
      <alignment vertical="top" wrapText="1"/>
      <protection hidden="1"/>
    </xf>
    <xf numFmtId="0" fontId="0" fillId="3" borderId="5" xfId="0" applyFill="1" applyBorder="1" applyAlignment="1" applyProtection="1">
      <alignment horizontal="center" vertical="top" wrapText="1"/>
      <protection hidden="1"/>
    </xf>
    <xf numFmtId="0" fontId="0" fillId="3" borderId="9" xfId="0" applyFill="1" applyBorder="1" applyAlignment="1" applyProtection="1">
      <alignment horizontal="center" vertical="top" wrapText="1"/>
      <protection hidden="1"/>
    </xf>
    <xf numFmtId="0" fontId="0" fillId="3" borderId="11" xfId="0" applyFill="1" applyBorder="1" applyAlignment="1" applyProtection="1">
      <alignment horizontal="center" vertical="top" wrapText="1"/>
      <protection hidden="1"/>
    </xf>
    <xf numFmtId="0" fontId="0" fillId="3" borderId="6" xfId="0" applyFill="1" applyBorder="1" applyAlignment="1" applyProtection="1">
      <alignment horizontal="center" vertical="top" wrapText="1"/>
      <protection hidden="1"/>
    </xf>
    <xf numFmtId="0" fontId="0" fillId="3" borderId="7" xfId="0" applyFill="1" applyBorder="1" applyAlignment="1" applyProtection="1">
      <alignment horizontal="center" vertical="top" wrapText="1"/>
      <protection hidden="1"/>
    </xf>
    <xf numFmtId="0" fontId="0" fillId="3" borderId="0" xfId="0" applyFill="1" applyBorder="1" applyAlignment="1" applyProtection="1">
      <alignment horizontal="center" vertical="top" wrapText="1"/>
      <protection hidden="1"/>
    </xf>
    <xf numFmtId="0" fontId="3" fillId="3" borderId="14" xfId="0" applyFont="1" applyFill="1" applyBorder="1" applyAlignment="1" applyProtection="1">
      <alignment horizontal="center" vertical="top" wrapText="1"/>
      <protection hidden="1"/>
    </xf>
    <xf numFmtId="0" fontId="3" fillId="3" borderId="15" xfId="0" applyFont="1" applyFill="1" applyBorder="1" applyAlignment="1" applyProtection="1">
      <alignment horizontal="center" vertical="top" wrapText="1"/>
      <protection hidden="1"/>
    </xf>
    <xf numFmtId="0" fontId="3" fillId="3" borderId="16" xfId="0" applyFont="1" applyFill="1" applyBorder="1" applyAlignment="1" applyProtection="1">
      <alignment vertical="top" wrapText="1"/>
      <protection hidden="1"/>
    </xf>
    <xf numFmtId="0" fontId="3" fillId="3" borderId="17" xfId="0" applyFont="1" applyFill="1" applyBorder="1" applyAlignment="1" applyProtection="1">
      <alignment vertical="top" wrapText="1"/>
      <protection hidden="1"/>
    </xf>
    <xf numFmtId="0" fontId="3" fillId="3" borderId="20" xfId="0" applyFont="1" applyFill="1" applyBorder="1" applyAlignment="1" applyProtection="1">
      <alignment horizontal="right" vertical="top" wrapText="1"/>
      <protection hidden="1"/>
    </xf>
    <xf numFmtId="0" fontId="3" fillId="3" borderId="21" xfId="0" applyFont="1" applyFill="1" applyBorder="1" applyAlignment="1" applyProtection="1">
      <alignment horizontal="right" vertical="top" wrapText="1"/>
      <protection hidden="1"/>
    </xf>
    <xf numFmtId="0" fontId="3" fillId="3" borderId="22" xfId="0" applyFont="1" applyFill="1" applyBorder="1" applyAlignment="1" applyProtection="1">
      <alignment horizontal="right" vertical="top" wrapText="1"/>
      <protection hidden="1"/>
    </xf>
    <xf numFmtId="0" fontId="3" fillId="3" borderId="23" xfId="0" applyFont="1" applyFill="1" applyBorder="1" applyAlignment="1" applyProtection="1">
      <alignment vertical="top" wrapText="1"/>
      <protection hidden="1"/>
    </xf>
    <xf numFmtId="0" fontId="3" fillId="3" borderId="24" xfId="0" applyFont="1" applyFill="1" applyBorder="1" applyAlignment="1" applyProtection="1">
      <alignment vertical="top" wrapText="1"/>
      <protection hidden="1"/>
    </xf>
    <xf numFmtId="0" fontId="3" fillId="3" borderId="25" xfId="0" applyFont="1" applyFill="1" applyBorder="1" applyAlignment="1" applyProtection="1">
      <alignment vertical="top" wrapText="1"/>
      <protection hidden="1"/>
    </xf>
    <xf numFmtId="0" fontId="3" fillId="3" borderId="16" xfId="0" applyFont="1" applyFill="1" applyBorder="1" applyAlignment="1" applyProtection="1">
      <alignment horizontal="left" vertical="top" wrapText="1"/>
      <protection hidden="1"/>
    </xf>
    <xf numFmtId="0" fontId="3" fillId="3" borderId="17" xfId="0" applyFont="1" applyFill="1" applyBorder="1" applyAlignment="1" applyProtection="1">
      <alignment horizontal="left" vertical="top" wrapText="1"/>
      <protection hidden="1"/>
    </xf>
    <xf numFmtId="0" fontId="2" fillId="3" borderId="26" xfId="0" applyFont="1" applyFill="1" applyBorder="1" applyAlignment="1" applyProtection="1">
      <alignment horizontal="center" vertical="top" wrapText="1"/>
      <protection hidden="1"/>
    </xf>
    <xf numFmtId="0" fontId="3" fillId="3" borderId="27" xfId="0" applyFont="1" applyFill="1" applyBorder="1" applyAlignment="1" applyProtection="1">
      <alignment vertical="top" wrapText="1"/>
      <protection hidden="1"/>
    </xf>
    <xf numFmtId="0" fontId="3" fillId="3" borderId="28" xfId="0" applyFont="1" applyFill="1" applyBorder="1" applyAlignment="1" applyProtection="1">
      <alignment vertical="top" wrapText="1"/>
      <protection hidden="1"/>
    </xf>
    <xf numFmtId="0" fontId="3" fillId="3" borderId="29" xfId="0" applyFont="1" applyFill="1" applyBorder="1" applyAlignment="1" applyProtection="1">
      <alignment vertical="top" wrapText="1"/>
      <protection hidden="1"/>
    </xf>
    <xf numFmtId="0" fontId="0" fillId="3" borderId="27" xfId="0" applyFill="1" applyBorder="1" applyAlignment="1" applyProtection="1">
      <alignment horizontal="center" vertical="top" wrapText="1"/>
      <protection hidden="1"/>
    </xf>
    <xf numFmtId="0" fontId="0" fillId="3" borderId="28" xfId="0" applyFill="1" applyBorder="1" applyAlignment="1" applyProtection="1">
      <alignment horizontal="center" vertical="top" wrapText="1"/>
      <protection hidden="1"/>
    </xf>
    <xf numFmtId="0" fontId="0" fillId="3" borderId="29" xfId="0" applyFill="1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</cellXfs>
  <cellStyles count="4">
    <cellStyle name="Moeda" xfId="2" builtinId="4"/>
    <cellStyle name="Normal" xfId="0" builtinId="0"/>
    <cellStyle name="Porcentagem" xfId="3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355600</xdr:colOff>
      <xdr:row>6</xdr:row>
      <xdr:rowOff>19050</xdr:rowOff>
    </xdr:to>
    <xdr:pic>
      <xdr:nvPicPr>
        <xdr:cNvPr id="6" name="Picture 1" descr="guia_gp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71775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355600</xdr:colOff>
      <xdr:row>22</xdr:row>
      <xdr:rowOff>219075</xdr:rowOff>
    </xdr:to>
    <xdr:pic>
      <xdr:nvPicPr>
        <xdr:cNvPr id="8" name="Picture 4" descr="guia_gp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495675"/>
          <a:ext cx="2771775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1908175</xdr:colOff>
      <xdr:row>6</xdr:row>
      <xdr:rowOff>19050</xdr:rowOff>
    </xdr:to>
    <xdr:pic>
      <xdr:nvPicPr>
        <xdr:cNvPr id="10" name="Picture 1" descr="guia_gp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771775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1908175</xdr:colOff>
      <xdr:row>22</xdr:row>
      <xdr:rowOff>219075</xdr:rowOff>
    </xdr:to>
    <xdr:pic>
      <xdr:nvPicPr>
        <xdr:cNvPr id="12" name="Picture 4" descr="guia_gp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495675"/>
          <a:ext cx="2771775" cy="552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28575</xdr:rowOff>
    </xdr:from>
    <xdr:to>
      <xdr:col>1</xdr:col>
      <xdr:colOff>447675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19075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16</xdr:row>
      <xdr:rowOff>28575</xdr:rowOff>
    </xdr:from>
    <xdr:to>
      <xdr:col>1</xdr:col>
      <xdr:colOff>447675</xdr:colOff>
      <xdr:row>18</xdr:row>
      <xdr:rowOff>114300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3571875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="120" zoomScaleNormal="120" workbookViewId="0">
      <selection activeCell="C3" sqref="C3"/>
    </sheetView>
  </sheetViews>
  <sheetFormatPr defaultRowHeight="15"/>
  <cols>
    <col min="1" max="1" width="17.140625" style="7" customWidth="1"/>
    <col min="2" max="2" width="20.5703125" style="7" bestFit="1" customWidth="1"/>
    <col min="3" max="3" width="15.140625" style="8" bestFit="1" customWidth="1"/>
    <col min="4" max="4" width="12.85546875" style="8" customWidth="1"/>
    <col min="5" max="5" width="13.42578125" style="1" customWidth="1"/>
    <col min="6" max="6" width="14.7109375" style="7" customWidth="1"/>
    <col min="7" max="7" width="20.42578125" style="7" customWidth="1"/>
    <col min="8" max="11" width="9.140625" style="1"/>
    <col min="12" max="13" width="9.140625" style="1" hidden="1" customWidth="1"/>
    <col min="14" max="14" width="16.5703125" style="1" hidden="1" customWidth="1"/>
    <col min="15" max="15" width="22.85546875" style="1" hidden="1" customWidth="1"/>
    <col min="16" max="16" width="23.42578125" style="1" hidden="1" customWidth="1"/>
    <col min="17" max="16384" width="9.140625" style="1"/>
  </cols>
  <sheetData>
    <row r="1" spans="1:16" ht="15.75">
      <c r="A1" s="29" t="s">
        <v>10</v>
      </c>
      <c r="B1" s="65" t="s">
        <v>53</v>
      </c>
      <c r="C1" s="65"/>
      <c r="D1" s="65"/>
      <c r="E1" s="65"/>
      <c r="F1" s="29" t="s">
        <v>11</v>
      </c>
      <c r="G1" s="12">
        <v>1209137</v>
      </c>
      <c r="N1" s="1" t="s">
        <v>48</v>
      </c>
      <c r="O1" s="1" t="s">
        <v>49</v>
      </c>
      <c r="P1" s="1" t="s">
        <v>50</v>
      </c>
    </row>
    <row r="2" spans="1:16" ht="15.75">
      <c r="A2" s="29" t="s">
        <v>12</v>
      </c>
      <c r="B2" s="9">
        <v>3456</v>
      </c>
      <c r="C2" s="2" t="s">
        <v>13</v>
      </c>
      <c r="D2" s="28" t="s">
        <v>59</v>
      </c>
      <c r="E2" s="11">
        <v>2016</v>
      </c>
      <c r="F2" s="29" t="s">
        <v>4</v>
      </c>
      <c r="G2" s="29" t="s">
        <v>5</v>
      </c>
      <c r="L2" s="1">
        <f>VALUE(D2)</f>
        <v>5</v>
      </c>
      <c r="M2" s="26">
        <v>1</v>
      </c>
      <c r="N2" s="25">
        <v>42400</v>
      </c>
      <c r="O2" s="25">
        <v>42415</v>
      </c>
      <c r="P2" s="25">
        <v>42418</v>
      </c>
    </row>
    <row r="3" spans="1:16" ht="15.75">
      <c r="A3" s="64" t="s">
        <v>2</v>
      </c>
      <c r="B3" s="64"/>
      <c r="C3" s="10">
        <v>794</v>
      </c>
      <c r="D3" s="29"/>
      <c r="E3" s="30" t="s">
        <v>3</v>
      </c>
      <c r="F3" s="3">
        <v>0.11</v>
      </c>
      <c r="G3" s="4">
        <f>C3*F3</f>
        <v>87.34</v>
      </c>
      <c r="M3" s="26">
        <v>2</v>
      </c>
      <c r="N3" s="25">
        <v>42429</v>
      </c>
      <c r="O3" s="25">
        <v>42444</v>
      </c>
      <c r="P3" s="25">
        <v>42447</v>
      </c>
    </row>
    <row r="4" spans="1:16" ht="27.75" customHeight="1">
      <c r="A4" s="63" t="s">
        <v>0</v>
      </c>
      <c r="B4" s="63"/>
      <c r="C4" s="5" t="s">
        <v>1</v>
      </c>
      <c r="D4" s="6" t="s">
        <v>7</v>
      </c>
      <c r="E4" s="30" t="s">
        <v>6</v>
      </c>
      <c r="F4" s="29" t="s">
        <v>9</v>
      </c>
      <c r="G4" s="29" t="s">
        <v>8</v>
      </c>
      <c r="M4" s="26">
        <v>3</v>
      </c>
      <c r="N4" s="25">
        <v>42460</v>
      </c>
      <c r="O4" s="25">
        <v>42475</v>
      </c>
      <c r="P4" s="25">
        <v>42478</v>
      </c>
    </row>
    <row r="5" spans="1:16" ht="15.75">
      <c r="A5" s="29">
        <v>0</v>
      </c>
      <c r="B5" s="29">
        <v>1903.98</v>
      </c>
      <c r="C5" s="5">
        <v>0</v>
      </c>
      <c r="D5" s="29">
        <v>0</v>
      </c>
      <c r="E5" s="30"/>
      <c r="F5" s="29">
        <f>C3-G3</f>
        <v>706.66</v>
      </c>
      <c r="G5" s="4">
        <f>IF(AND(F5&gt;=A5,F5&lt;=B5),((F5*C5)-D5),A5)</f>
        <v>0</v>
      </c>
      <c r="M5" s="26">
        <v>4</v>
      </c>
      <c r="N5" s="25">
        <v>42490</v>
      </c>
      <c r="O5" s="25">
        <v>42503</v>
      </c>
      <c r="P5" s="25">
        <v>42508</v>
      </c>
    </row>
    <row r="6" spans="1:16" ht="15.75">
      <c r="A6" s="29">
        <v>1903.89</v>
      </c>
      <c r="B6" s="29">
        <v>2826.65</v>
      </c>
      <c r="C6" s="5">
        <v>7.4999999999999997E-2</v>
      </c>
      <c r="D6" s="29">
        <v>142.80000000000001</v>
      </c>
      <c r="E6" s="30"/>
      <c r="F6" s="29">
        <f>C3-G3</f>
        <v>706.66</v>
      </c>
      <c r="G6" s="4">
        <f>IF(AND(F6&gt;=A6,F6&lt;=B6),((F6*C6)-D6),A5)</f>
        <v>0</v>
      </c>
      <c r="M6" s="26">
        <v>5</v>
      </c>
      <c r="N6" s="25">
        <v>42521</v>
      </c>
      <c r="O6" s="25">
        <v>42170</v>
      </c>
      <c r="P6" s="25">
        <v>42538</v>
      </c>
    </row>
    <row r="7" spans="1:16" ht="15.75">
      <c r="A7" s="29">
        <v>2826.66</v>
      </c>
      <c r="B7" s="29">
        <v>3751.05</v>
      </c>
      <c r="C7" s="5">
        <v>0.15</v>
      </c>
      <c r="D7" s="29">
        <v>354.8</v>
      </c>
      <c r="E7" s="30"/>
      <c r="F7" s="29">
        <f>C3-G3</f>
        <v>706.66</v>
      </c>
      <c r="G7" s="4">
        <f>IF(AND(F7&gt;=A7,F7&lt;=B7),((F7*C7)-D7),A5)</f>
        <v>0</v>
      </c>
      <c r="M7" s="26">
        <v>6</v>
      </c>
      <c r="N7" s="25">
        <v>42551</v>
      </c>
      <c r="O7" s="25">
        <v>42566</v>
      </c>
      <c r="P7" s="25">
        <v>42569</v>
      </c>
    </row>
    <row r="8" spans="1:16" ht="15.75">
      <c r="A8" s="29">
        <v>3751.06</v>
      </c>
      <c r="B8" s="29">
        <v>4664.68</v>
      </c>
      <c r="C8" s="5">
        <v>0.22500000000000001</v>
      </c>
      <c r="D8" s="29">
        <v>636.13</v>
      </c>
      <c r="E8" s="30"/>
      <c r="F8" s="29">
        <f>C3-G3</f>
        <v>706.66</v>
      </c>
      <c r="G8" s="4">
        <f>IF(AND(F8&gt;=A8,F8&lt;=B8),((F8*C8)-D8),A5)</f>
        <v>0</v>
      </c>
      <c r="M8" s="26">
        <v>7</v>
      </c>
      <c r="N8" s="25">
        <v>42582</v>
      </c>
      <c r="O8" s="25">
        <v>42597</v>
      </c>
      <c r="P8" s="25">
        <v>42600</v>
      </c>
    </row>
    <row r="9" spans="1:16" ht="15.75">
      <c r="A9" s="29">
        <v>4664.68</v>
      </c>
      <c r="B9" s="29">
        <v>99999999.989999995</v>
      </c>
      <c r="C9" s="5">
        <v>0.27500000000000002</v>
      </c>
      <c r="D9" s="29">
        <v>869.36</v>
      </c>
      <c r="E9" s="30"/>
      <c r="F9" s="29">
        <f>F8</f>
        <v>706.66</v>
      </c>
      <c r="G9" s="4">
        <f>IF(AND(F9&gt;=A9,F9&lt;=B9),((F9*C9)-D9),A5)</f>
        <v>0</v>
      </c>
      <c r="M9" s="26">
        <v>8</v>
      </c>
      <c r="N9" s="25">
        <v>42613</v>
      </c>
      <c r="O9" s="25">
        <v>42628</v>
      </c>
      <c r="P9" s="25">
        <v>42629</v>
      </c>
    </row>
    <row r="10" spans="1:16">
      <c r="M10" s="26">
        <v>9</v>
      </c>
      <c r="N10" s="25">
        <v>42643</v>
      </c>
      <c r="O10" s="25">
        <v>42657</v>
      </c>
      <c r="P10" s="25">
        <v>42661</v>
      </c>
    </row>
    <row r="11" spans="1:16">
      <c r="A11" s="55" t="s">
        <v>51</v>
      </c>
      <c r="M11" s="26">
        <v>10</v>
      </c>
      <c r="N11" s="25">
        <v>42674</v>
      </c>
      <c r="O11" s="25">
        <v>42688</v>
      </c>
      <c r="P11" s="25">
        <v>42692</v>
      </c>
    </row>
    <row r="12" spans="1:16">
      <c r="A12" s="56" t="s">
        <v>52</v>
      </c>
      <c r="M12" s="26">
        <v>11</v>
      </c>
      <c r="N12" s="25">
        <v>42704</v>
      </c>
      <c r="O12" s="25">
        <v>42719</v>
      </c>
      <c r="P12" s="25">
        <v>42720</v>
      </c>
    </row>
    <row r="13" spans="1:16">
      <c r="A13" s="55" t="s">
        <v>53</v>
      </c>
      <c r="B13" s="54" t="s">
        <v>54</v>
      </c>
      <c r="M13" s="26">
        <v>12</v>
      </c>
      <c r="N13" s="25">
        <v>42735</v>
      </c>
      <c r="O13" s="25">
        <v>42748</v>
      </c>
      <c r="P13" s="25">
        <v>42753</v>
      </c>
    </row>
    <row r="14" spans="1:16">
      <c r="A14" s="55" t="s">
        <v>11</v>
      </c>
      <c r="B14" s="54" t="s">
        <v>56</v>
      </c>
    </row>
    <row r="15" spans="1:16">
      <c r="A15" s="55" t="s">
        <v>12</v>
      </c>
      <c r="B15" s="54" t="s">
        <v>55</v>
      </c>
    </row>
    <row r="16" spans="1:16">
      <c r="A16" s="55" t="s">
        <v>13</v>
      </c>
      <c r="B16" s="54" t="s">
        <v>57</v>
      </c>
    </row>
    <row r="17" spans="1:2">
      <c r="A17" s="55" t="s">
        <v>2</v>
      </c>
      <c r="B17" s="54" t="s">
        <v>58</v>
      </c>
    </row>
  </sheetData>
  <sheetProtection password="B5C2" sheet="1" objects="1" scenarios="1"/>
  <mergeCells count="3">
    <mergeCell ref="A4:B4"/>
    <mergeCell ref="A3:B3"/>
    <mergeCell ref="B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zoomScale="120" zoomScaleNormal="120" workbookViewId="0">
      <selection activeCell="D7" sqref="D7"/>
    </sheetView>
  </sheetViews>
  <sheetFormatPr defaultRowHeight="15"/>
  <cols>
    <col min="1" max="1" width="13" style="14" customWidth="1"/>
    <col min="2" max="2" width="49.140625" style="14" customWidth="1"/>
    <col min="3" max="3" width="21.85546875" style="14" customWidth="1"/>
    <col min="4" max="4" width="24.42578125" style="14" customWidth="1"/>
    <col min="5" max="5" width="4.140625" style="14" customWidth="1"/>
    <col min="6" max="257" width="9.140625" style="14"/>
    <col min="258" max="258" width="34.5703125" style="14" customWidth="1"/>
    <col min="259" max="259" width="21.85546875" style="14" customWidth="1"/>
    <col min="260" max="260" width="30.140625" style="14" customWidth="1"/>
    <col min="261" max="513" width="9.140625" style="14"/>
    <col min="514" max="514" width="34.5703125" style="14" customWidth="1"/>
    <col min="515" max="515" width="21.85546875" style="14" customWidth="1"/>
    <col min="516" max="516" width="30.140625" style="14" customWidth="1"/>
    <col min="517" max="769" width="9.140625" style="14"/>
    <col min="770" max="770" width="34.5703125" style="14" customWidth="1"/>
    <col min="771" max="771" width="21.85546875" style="14" customWidth="1"/>
    <col min="772" max="772" width="30.140625" style="14" customWidth="1"/>
    <col min="773" max="1025" width="9.140625" style="14"/>
    <col min="1026" max="1026" width="34.5703125" style="14" customWidth="1"/>
    <col min="1027" max="1027" width="21.85546875" style="14" customWidth="1"/>
    <col min="1028" max="1028" width="30.140625" style="14" customWidth="1"/>
    <col min="1029" max="1281" width="9.140625" style="14"/>
    <col min="1282" max="1282" width="34.5703125" style="14" customWidth="1"/>
    <col min="1283" max="1283" width="21.85546875" style="14" customWidth="1"/>
    <col min="1284" max="1284" width="30.140625" style="14" customWidth="1"/>
    <col min="1285" max="1537" width="9.140625" style="14"/>
    <col min="1538" max="1538" width="34.5703125" style="14" customWidth="1"/>
    <col min="1539" max="1539" width="21.85546875" style="14" customWidth="1"/>
    <col min="1540" max="1540" width="30.140625" style="14" customWidth="1"/>
    <col min="1541" max="1793" width="9.140625" style="14"/>
    <col min="1794" max="1794" width="34.5703125" style="14" customWidth="1"/>
    <col min="1795" max="1795" width="21.85546875" style="14" customWidth="1"/>
    <col min="1796" max="1796" width="30.140625" style="14" customWidth="1"/>
    <col min="1797" max="2049" width="9.140625" style="14"/>
    <col min="2050" max="2050" width="34.5703125" style="14" customWidth="1"/>
    <col min="2051" max="2051" width="21.85546875" style="14" customWidth="1"/>
    <col min="2052" max="2052" width="30.140625" style="14" customWidth="1"/>
    <col min="2053" max="2305" width="9.140625" style="14"/>
    <col min="2306" max="2306" width="34.5703125" style="14" customWidth="1"/>
    <col min="2307" max="2307" width="21.85546875" style="14" customWidth="1"/>
    <col min="2308" max="2308" width="30.140625" style="14" customWidth="1"/>
    <col min="2309" max="2561" width="9.140625" style="14"/>
    <col min="2562" max="2562" width="34.5703125" style="14" customWidth="1"/>
    <col min="2563" max="2563" width="21.85546875" style="14" customWidth="1"/>
    <col min="2564" max="2564" width="30.140625" style="14" customWidth="1"/>
    <col min="2565" max="2817" width="9.140625" style="14"/>
    <col min="2818" max="2818" width="34.5703125" style="14" customWidth="1"/>
    <col min="2819" max="2819" width="21.85546875" style="14" customWidth="1"/>
    <col min="2820" max="2820" width="30.140625" style="14" customWidth="1"/>
    <col min="2821" max="3073" width="9.140625" style="14"/>
    <col min="3074" max="3074" width="34.5703125" style="14" customWidth="1"/>
    <col min="3075" max="3075" width="21.85546875" style="14" customWidth="1"/>
    <col min="3076" max="3076" width="30.140625" style="14" customWidth="1"/>
    <col min="3077" max="3329" width="9.140625" style="14"/>
    <col min="3330" max="3330" width="34.5703125" style="14" customWidth="1"/>
    <col min="3331" max="3331" width="21.85546875" style="14" customWidth="1"/>
    <col min="3332" max="3332" width="30.140625" style="14" customWidth="1"/>
    <col min="3333" max="3585" width="9.140625" style="14"/>
    <col min="3586" max="3586" width="34.5703125" style="14" customWidth="1"/>
    <col min="3587" max="3587" width="21.85546875" style="14" customWidth="1"/>
    <col min="3588" max="3588" width="30.140625" style="14" customWidth="1"/>
    <col min="3589" max="3841" width="9.140625" style="14"/>
    <col min="3842" max="3842" width="34.5703125" style="14" customWidth="1"/>
    <col min="3843" max="3843" width="21.85546875" style="14" customWidth="1"/>
    <col min="3844" max="3844" width="30.140625" style="14" customWidth="1"/>
    <col min="3845" max="4097" width="9.140625" style="14"/>
    <col min="4098" max="4098" width="34.5703125" style="14" customWidth="1"/>
    <col min="4099" max="4099" width="21.85546875" style="14" customWidth="1"/>
    <col min="4100" max="4100" width="30.140625" style="14" customWidth="1"/>
    <col min="4101" max="4353" width="9.140625" style="14"/>
    <col min="4354" max="4354" width="34.5703125" style="14" customWidth="1"/>
    <col min="4355" max="4355" width="21.85546875" style="14" customWidth="1"/>
    <col min="4356" max="4356" width="30.140625" style="14" customWidth="1"/>
    <col min="4357" max="4609" width="9.140625" style="14"/>
    <col min="4610" max="4610" width="34.5703125" style="14" customWidth="1"/>
    <col min="4611" max="4611" width="21.85546875" style="14" customWidth="1"/>
    <col min="4612" max="4612" width="30.140625" style="14" customWidth="1"/>
    <col min="4613" max="4865" width="9.140625" style="14"/>
    <col min="4866" max="4866" width="34.5703125" style="14" customWidth="1"/>
    <col min="4867" max="4867" width="21.85546875" style="14" customWidth="1"/>
    <col min="4868" max="4868" width="30.140625" style="14" customWidth="1"/>
    <col min="4869" max="5121" width="9.140625" style="14"/>
    <col min="5122" max="5122" width="34.5703125" style="14" customWidth="1"/>
    <col min="5123" max="5123" width="21.85546875" style="14" customWidth="1"/>
    <col min="5124" max="5124" width="30.140625" style="14" customWidth="1"/>
    <col min="5125" max="5377" width="9.140625" style="14"/>
    <col min="5378" max="5378" width="34.5703125" style="14" customWidth="1"/>
    <col min="5379" max="5379" width="21.85546875" style="14" customWidth="1"/>
    <col min="5380" max="5380" width="30.140625" style="14" customWidth="1"/>
    <col min="5381" max="5633" width="9.140625" style="14"/>
    <col min="5634" max="5634" width="34.5703125" style="14" customWidth="1"/>
    <col min="5635" max="5635" width="21.85546875" style="14" customWidth="1"/>
    <col min="5636" max="5636" width="30.140625" style="14" customWidth="1"/>
    <col min="5637" max="5889" width="9.140625" style="14"/>
    <col min="5890" max="5890" width="34.5703125" style="14" customWidth="1"/>
    <col min="5891" max="5891" width="21.85546875" style="14" customWidth="1"/>
    <col min="5892" max="5892" width="30.140625" style="14" customWidth="1"/>
    <col min="5893" max="6145" width="9.140625" style="14"/>
    <col min="6146" max="6146" width="34.5703125" style="14" customWidth="1"/>
    <col min="6147" max="6147" width="21.85546875" style="14" customWidth="1"/>
    <col min="6148" max="6148" width="30.140625" style="14" customWidth="1"/>
    <col min="6149" max="6401" width="9.140625" style="14"/>
    <col min="6402" max="6402" width="34.5703125" style="14" customWidth="1"/>
    <col min="6403" max="6403" width="21.85546875" style="14" customWidth="1"/>
    <col min="6404" max="6404" width="30.140625" style="14" customWidth="1"/>
    <col min="6405" max="6657" width="9.140625" style="14"/>
    <col min="6658" max="6658" width="34.5703125" style="14" customWidth="1"/>
    <col min="6659" max="6659" width="21.85546875" style="14" customWidth="1"/>
    <col min="6660" max="6660" width="30.140625" style="14" customWidth="1"/>
    <col min="6661" max="6913" width="9.140625" style="14"/>
    <col min="6914" max="6914" width="34.5703125" style="14" customWidth="1"/>
    <col min="6915" max="6915" width="21.85546875" style="14" customWidth="1"/>
    <col min="6916" max="6916" width="30.140625" style="14" customWidth="1"/>
    <col min="6917" max="7169" width="9.140625" style="14"/>
    <col min="7170" max="7170" width="34.5703125" style="14" customWidth="1"/>
    <col min="7171" max="7171" width="21.85546875" style="14" customWidth="1"/>
    <col min="7172" max="7172" width="30.140625" style="14" customWidth="1"/>
    <col min="7173" max="7425" width="9.140625" style="14"/>
    <col min="7426" max="7426" width="34.5703125" style="14" customWidth="1"/>
    <col min="7427" max="7427" width="21.85546875" style="14" customWidth="1"/>
    <col min="7428" max="7428" width="30.140625" style="14" customWidth="1"/>
    <col min="7429" max="7681" width="9.140625" style="14"/>
    <col min="7682" max="7682" width="34.5703125" style="14" customWidth="1"/>
    <col min="7683" max="7683" width="21.85546875" style="14" customWidth="1"/>
    <col min="7684" max="7684" width="30.140625" style="14" customWidth="1"/>
    <col min="7685" max="7937" width="9.140625" style="14"/>
    <col min="7938" max="7938" width="34.5703125" style="14" customWidth="1"/>
    <col min="7939" max="7939" width="21.85546875" style="14" customWidth="1"/>
    <col min="7940" max="7940" width="30.140625" style="14" customWidth="1"/>
    <col min="7941" max="8193" width="9.140625" style="14"/>
    <col min="8194" max="8194" width="34.5703125" style="14" customWidth="1"/>
    <col min="8195" max="8195" width="21.85546875" style="14" customWidth="1"/>
    <col min="8196" max="8196" width="30.140625" style="14" customWidth="1"/>
    <col min="8197" max="8449" width="9.140625" style="14"/>
    <col min="8450" max="8450" width="34.5703125" style="14" customWidth="1"/>
    <col min="8451" max="8451" width="21.85546875" style="14" customWidth="1"/>
    <col min="8452" max="8452" width="30.140625" style="14" customWidth="1"/>
    <col min="8453" max="8705" width="9.140625" style="14"/>
    <col min="8706" max="8706" width="34.5703125" style="14" customWidth="1"/>
    <col min="8707" max="8707" width="21.85546875" style="14" customWidth="1"/>
    <col min="8708" max="8708" width="30.140625" style="14" customWidth="1"/>
    <col min="8709" max="8961" width="9.140625" style="14"/>
    <col min="8962" max="8962" width="34.5703125" style="14" customWidth="1"/>
    <col min="8963" max="8963" width="21.85546875" style="14" customWidth="1"/>
    <col min="8964" max="8964" width="30.140625" style="14" customWidth="1"/>
    <col min="8965" max="9217" width="9.140625" style="14"/>
    <col min="9218" max="9218" width="34.5703125" style="14" customWidth="1"/>
    <col min="9219" max="9219" width="21.85546875" style="14" customWidth="1"/>
    <col min="9220" max="9220" width="30.140625" style="14" customWidth="1"/>
    <col min="9221" max="9473" width="9.140625" style="14"/>
    <col min="9474" max="9474" width="34.5703125" style="14" customWidth="1"/>
    <col min="9475" max="9475" width="21.85546875" style="14" customWidth="1"/>
    <col min="9476" max="9476" width="30.140625" style="14" customWidth="1"/>
    <col min="9477" max="9729" width="9.140625" style="14"/>
    <col min="9730" max="9730" width="34.5703125" style="14" customWidth="1"/>
    <col min="9731" max="9731" width="21.85546875" style="14" customWidth="1"/>
    <col min="9732" max="9732" width="30.140625" style="14" customWidth="1"/>
    <col min="9733" max="9985" width="9.140625" style="14"/>
    <col min="9986" max="9986" width="34.5703125" style="14" customWidth="1"/>
    <col min="9987" max="9987" width="21.85546875" style="14" customWidth="1"/>
    <col min="9988" max="9988" width="30.140625" style="14" customWidth="1"/>
    <col min="9989" max="10241" width="9.140625" style="14"/>
    <col min="10242" max="10242" width="34.5703125" style="14" customWidth="1"/>
    <col min="10243" max="10243" width="21.85546875" style="14" customWidth="1"/>
    <col min="10244" max="10244" width="30.140625" style="14" customWidth="1"/>
    <col min="10245" max="10497" width="9.140625" style="14"/>
    <col min="10498" max="10498" width="34.5703125" style="14" customWidth="1"/>
    <col min="10499" max="10499" width="21.85546875" style="14" customWidth="1"/>
    <col min="10500" max="10500" width="30.140625" style="14" customWidth="1"/>
    <col min="10501" max="10753" width="9.140625" style="14"/>
    <col min="10754" max="10754" width="34.5703125" style="14" customWidth="1"/>
    <col min="10755" max="10755" width="21.85546875" style="14" customWidth="1"/>
    <col min="10756" max="10756" width="30.140625" style="14" customWidth="1"/>
    <col min="10757" max="11009" width="9.140625" style="14"/>
    <col min="11010" max="11010" width="34.5703125" style="14" customWidth="1"/>
    <col min="11011" max="11011" width="21.85546875" style="14" customWidth="1"/>
    <col min="11012" max="11012" width="30.140625" style="14" customWidth="1"/>
    <col min="11013" max="11265" width="9.140625" style="14"/>
    <col min="11266" max="11266" width="34.5703125" style="14" customWidth="1"/>
    <col min="11267" max="11267" width="21.85546875" style="14" customWidth="1"/>
    <col min="11268" max="11268" width="30.140625" style="14" customWidth="1"/>
    <col min="11269" max="11521" width="9.140625" style="14"/>
    <col min="11522" max="11522" width="34.5703125" style="14" customWidth="1"/>
    <col min="11523" max="11523" width="21.85546875" style="14" customWidth="1"/>
    <col min="11524" max="11524" width="30.140625" style="14" customWidth="1"/>
    <col min="11525" max="11777" width="9.140625" style="14"/>
    <col min="11778" max="11778" width="34.5703125" style="14" customWidth="1"/>
    <col min="11779" max="11779" width="21.85546875" style="14" customWidth="1"/>
    <col min="11780" max="11780" width="30.140625" style="14" customWidth="1"/>
    <col min="11781" max="12033" width="9.140625" style="14"/>
    <col min="12034" max="12034" width="34.5703125" style="14" customWidth="1"/>
    <col min="12035" max="12035" width="21.85546875" style="14" customWidth="1"/>
    <col min="12036" max="12036" width="30.140625" style="14" customWidth="1"/>
    <col min="12037" max="12289" width="9.140625" style="14"/>
    <col min="12290" max="12290" width="34.5703125" style="14" customWidth="1"/>
    <col min="12291" max="12291" width="21.85546875" style="14" customWidth="1"/>
    <col min="12292" max="12292" width="30.140625" style="14" customWidth="1"/>
    <col min="12293" max="12545" width="9.140625" style="14"/>
    <col min="12546" max="12546" width="34.5703125" style="14" customWidth="1"/>
    <col min="12547" max="12547" width="21.85546875" style="14" customWidth="1"/>
    <col min="12548" max="12548" width="30.140625" style="14" customWidth="1"/>
    <col min="12549" max="12801" width="9.140625" style="14"/>
    <col min="12802" max="12802" width="34.5703125" style="14" customWidth="1"/>
    <col min="12803" max="12803" width="21.85546875" style="14" customWidth="1"/>
    <col min="12804" max="12804" width="30.140625" style="14" customWidth="1"/>
    <col min="12805" max="13057" width="9.140625" style="14"/>
    <col min="13058" max="13058" width="34.5703125" style="14" customWidth="1"/>
    <col min="13059" max="13059" width="21.85546875" style="14" customWidth="1"/>
    <col min="13060" max="13060" width="30.140625" style="14" customWidth="1"/>
    <col min="13061" max="13313" width="9.140625" style="14"/>
    <col min="13314" max="13314" width="34.5703125" style="14" customWidth="1"/>
    <col min="13315" max="13315" width="21.85546875" style="14" customWidth="1"/>
    <col min="13316" max="13316" width="30.140625" style="14" customWidth="1"/>
    <col min="13317" max="13569" width="9.140625" style="14"/>
    <col min="13570" max="13570" width="34.5703125" style="14" customWidth="1"/>
    <col min="13571" max="13571" width="21.85546875" style="14" customWidth="1"/>
    <col min="13572" max="13572" width="30.140625" style="14" customWidth="1"/>
    <col min="13573" max="13825" width="9.140625" style="14"/>
    <col min="13826" max="13826" width="34.5703125" style="14" customWidth="1"/>
    <col min="13827" max="13827" width="21.85546875" style="14" customWidth="1"/>
    <col min="13828" max="13828" width="30.140625" style="14" customWidth="1"/>
    <col min="13829" max="14081" width="9.140625" style="14"/>
    <col min="14082" max="14082" width="34.5703125" style="14" customWidth="1"/>
    <col min="14083" max="14083" width="21.85546875" style="14" customWidth="1"/>
    <col min="14084" max="14084" width="30.140625" style="14" customWidth="1"/>
    <col min="14085" max="14337" width="9.140625" style="14"/>
    <col min="14338" max="14338" width="34.5703125" style="14" customWidth="1"/>
    <col min="14339" max="14339" width="21.85546875" style="14" customWidth="1"/>
    <col min="14340" max="14340" width="30.140625" style="14" customWidth="1"/>
    <col min="14341" max="14593" width="9.140625" style="14"/>
    <col min="14594" max="14594" width="34.5703125" style="14" customWidth="1"/>
    <col min="14595" max="14595" width="21.85546875" style="14" customWidth="1"/>
    <col min="14596" max="14596" width="30.140625" style="14" customWidth="1"/>
    <col min="14597" max="14849" width="9.140625" style="14"/>
    <col min="14850" max="14850" width="34.5703125" style="14" customWidth="1"/>
    <col min="14851" max="14851" width="21.85546875" style="14" customWidth="1"/>
    <col min="14852" max="14852" width="30.140625" style="14" customWidth="1"/>
    <col min="14853" max="15105" width="9.140625" style="14"/>
    <col min="15106" max="15106" width="34.5703125" style="14" customWidth="1"/>
    <col min="15107" max="15107" width="21.85546875" style="14" customWidth="1"/>
    <col min="15108" max="15108" width="30.140625" style="14" customWidth="1"/>
    <col min="15109" max="15361" width="9.140625" style="14"/>
    <col min="15362" max="15362" width="34.5703125" style="14" customWidth="1"/>
    <col min="15363" max="15363" width="21.85546875" style="14" customWidth="1"/>
    <col min="15364" max="15364" width="30.140625" style="14" customWidth="1"/>
    <col min="15365" max="15617" width="9.140625" style="14"/>
    <col min="15618" max="15618" width="34.5703125" style="14" customWidth="1"/>
    <col min="15619" max="15619" width="21.85546875" style="14" customWidth="1"/>
    <col min="15620" max="15620" width="30.140625" style="14" customWidth="1"/>
    <col min="15621" max="15873" width="9.140625" style="14"/>
    <col min="15874" max="15874" width="34.5703125" style="14" customWidth="1"/>
    <col min="15875" max="15875" width="21.85546875" style="14" customWidth="1"/>
    <col min="15876" max="15876" width="30.140625" style="14" customWidth="1"/>
    <col min="15877" max="16129" width="9.140625" style="14"/>
    <col min="16130" max="16130" width="34.5703125" style="14" customWidth="1"/>
    <col min="16131" max="16131" width="21.85546875" style="14" customWidth="1"/>
    <col min="16132" max="16132" width="30.140625" style="14" customWidth="1"/>
    <col min="16133" max="16384" width="9.140625" style="14"/>
  </cols>
  <sheetData>
    <row r="1" spans="1:5">
      <c r="A1" s="72"/>
      <c r="B1" s="72"/>
      <c r="C1" s="72"/>
      <c r="D1" s="72"/>
      <c r="E1" s="13"/>
    </row>
    <row r="2" spans="1:5" ht="9.75" customHeight="1">
      <c r="A2" s="73"/>
      <c r="B2" s="74"/>
      <c r="C2" s="75" t="s">
        <v>14</v>
      </c>
      <c r="D2" s="77">
        <v>1120</v>
      </c>
    </row>
    <row r="3" spans="1:5" ht="2.25" customHeight="1">
      <c r="A3" s="80"/>
      <c r="B3" s="81"/>
      <c r="C3" s="76"/>
      <c r="D3" s="78"/>
    </row>
    <row r="4" spans="1:5" ht="3.75" customHeight="1">
      <c r="A4" s="80"/>
      <c r="B4" s="81"/>
      <c r="C4" s="76"/>
      <c r="D4" s="78"/>
    </row>
    <row r="5" spans="1:5" ht="6" customHeight="1">
      <c r="A5" s="80"/>
      <c r="B5" s="81"/>
      <c r="C5" s="67"/>
      <c r="D5" s="79"/>
    </row>
    <row r="6" spans="1:5" ht="20.25" customHeight="1">
      <c r="A6" s="80"/>
      <c r="B6" s="81"/>
      <c r="C6" s="15" t="s">
        <v>15</v>
      </c>
      <c r="D6" s="16" t="str">
        <f>CONCATENATE('Cálculo e Dados'!D2,"/",'Cálculo e Dados'!E2)</f>
        <v>05/2016</v>
      </c>
    </row>
    <row r="7" spans="1:5" ht="25.5" customHeight="1">
      <c r="A7" s="83" t="s">
        <v>16</v>
      </c>
      <c r="B7" s="84"/>
      <c r="C7" s="15" t="s">
        <v>17</v>
      </c>
      <c r="D7" s="17">
        <f>'Cálculo e Dados'!G1</f>
        <v>1209137</v>
      </c>
    </row>
    <row r="8" spans="1:5" ht="20.25" customHeight="1">
      <c r="A8" s="93" t="s">
        <v>18</v>
      </c>
      <c r="B8" s="94"/>
      <c r="C8" s="15" t="s">
        <v>19</v>
      </c>
      <c r="D8" s="18">
        <f>'Cálculo e Dados'!G3</f>
        <v>87.34</v>
      </c>
    </row>
    <row r="9" spans="1:5" ht="18" customHeight="1">
      <c r="A9" s="61"/>
      <c r="B9" s="62" t="str">
        <f>'Cálculo e Dados'!B1:E1</f>
        <v>Prestador</v>
      </c>
      <c r="C9" s="15" t="s">
        <v>20</v>
      </c>
      <c r="D9" s="19">
        <v>0</v>
      </c>
    </row>
    <row r="10" spans="1:5" ht="21.75" customHeight="1">
      <c r="A10" s="57"/>
      <c r="B10" s="58"/>
      <c r="C10" s="15" t="s">
        <v>21</v>
      </c>
      <c r="D10" s="19">
        <v>0</v>
      </c>
    </row>
    <row r="11" spans="1:5" ht="15" customHeight="1">
      <c r="A11" s="31" t="s">
        <v>22</v>
      </c>
      <c r="B11" s="27">
        <f>VLOOKUP('Cálculo e Dados'!L2,'Cálculo e Dados'!M2:P13,4,FALSE)</f>
        <v>42538</v>
      </c>
      <c r="C11" s="66" t="s">
        <v>23</v>
      </c>
      <c r="D11" s="68">
        <v>0</v>
      </c>
    </row>
    <row r="12" spans="1:5">
      <c r="A12" s="70" t="s">
        <v>24</v>
      </c>
      <c r="B12" s="71"/>
      <c r="C12" s="67"/>
      <c r="D12" s="69"/>
    </row>
    <row r="13" spans="1:5" ht="21.75" customHeight="1">
      <c r="A13" s="85" t="s">
        <v>25</v>
      </c>
      <c r="B13" s="86"/>
      <c r="C13" s="15" t="s">
        <v>26</v>
      </c>
      <c r="D13" s="19">
        <v>0</v>
      </c>
    </row>
    <row r="14" spans="1:5" ht="25.5" customHeight="1">
      <c r="A14" s="70"/>
      <c r="B14" s="71"/>
      <c r="C14" s="15" t="s">
        <v>27</v>
      </c>
      <c r="D14" s="18">
        <f>SUM(D8:D13)</f>
        <v>87.34</v>
      </c>
    </row>
    <row r="15" spans="1:5" ht="34.5" customHeight="1">
      <c r="A15" s="87" t="s">
        <v>28</v>
      </c>
      <c r="B15" s="88"/>
      <c r="C15" s="88"/>
      <c r="D15" s="89"/>
    </row>
    <row r="16" spans="1:5" ht="56.25" customHeight="1">
      <c r="A16" s="90" t="s">
        <v>29</v>
      </c>
      <c r="B16" s="91"/>
      <c r="C16" s="91"/>
      <c r="D16" s="92"/>
    </row>
    <row r="17" spans="1:4">
      <c r="A17" s="20"/>
      <c r="B17" s="20"/>
      <c r="C17" s="20"/>
      <c r="D17" s="20"/>
    </row>
    <row r="18" spans="1:4" ht="18" customHeight="1"/>
    <row r="19" spans="1:4" ht="2.25" customHeight="1">
      <c r="A19" s="73"/>
      <c r="B19" s="95"/>
      <c r="C19" s="96" t="s">
        <v>14</v>
      </c>
      <c r="D19" s="99">
        <f>D2</f>
        <v>1120</v>
      </c>
    </row>
    <row r="20" spans="1:4" ht="3.75" customHeight="1">
      <c r="A20" s="80"/>
      <c r="B20" s="82"/>
      <c r="C20" s="97"/>
      <c r="D20" s="100"/>
    </row>
    <row r="21" spans="1:4" ht="6" customHeight="1">
      <c r="A21" s="80"/>
      <c r="B21" s="82"/>
      <c r="C21" s="97"/>
      <c r="D21" s="100"/>
    </row>
    <row r="22" spans="1:4" ht="14.25" customHeight="1">
      <c r="A22" s="80"/>
      <c r="B22" s="82"/>
      <c r="C22" s="98"/>
      <c r="D22" s="101"/>
    </row>
    <row r="23" spans="1:4" ht="20.25" customHeight="1">
      <c r="A23" s="80"/>
      <c r="B23" s="81"/>
      <c r="C23" s="32" t="s">
        <v>15</v>
      </c>
      <c r="D23" s="21" t="str">
        <f>D6</f>
        <v>05/2016</v>
      </c>
    </row>
    <row r="24" spans="1:4" ht="18" customHeight="1">
      <c r="A24" s="83" t="s">
        <v>16</v>
      </c>
      <c r="B24" s="84"/>
      <c r="C24" s="15" t="s">
        <v>17</v>
      </c>
      <c r="D24" s="22">
        <f t="shared" ref="D24:D28" si="0">D7</f>
        <v>1209137</v>
      </c>
    </row>
    <row r="25" spans="1:4" ht="20.25" customHeight="1">
      <c r="A25" s="93" t="s">
        <v>18</v>
      </c>
      <c r="B25" s="94"/>
      <c r="C25" s="15" t="s">
        <v>19</v>
      </c>
      <c r="D25" s="18">
        <f t="shared" si="0"/>
        <v>87.34</v>
      </c>
    </row>
    <row r="26" spans="1:4" ht="18" customHeight="1">
      <c r="A26" s="61"/>
      <c r="B26" s="62" t="str">
        <f>B9</f>
        <v>Prestador</v>
      </c>
      <c r="C26" s="15" t="s">
        <v>20</v>
      </c>
      <c r="D26" s="19">
        <f t="shared" si="0"/>
        <v>0</v>
      </c>
    </row>
    <row r="27" spans="1:4" ht="21.75" customHeight="1">
      <c r="A27" s="23"/>
      <c r="B27" s="24"/>
      <c r="C27" s="15" t="s">
        <v>21</v>
      </c>
      <c r="D27" s="19">
        <f t="shared" si="0"/>
        <v>0</v>
      </c>
    </row>
    <row r="28" spans="1:4" ht="15" customHeight="1">
      <c r="A28" s="31" t="s">
        <v>22</v>
      </c>
      <c r="B28" s="27">
        <f>+B11</f>
        <v>42538</v>
      </c>
      <c r="C28" s="66" t="s">
        <v>23</v>
      </c>
      <c r="D28" s="68">
        <f t="shared" si="0"/>
        <v>0</v>
      </c>
    </row>
    <row r="29" spans="1:4" ht="12.75" customHeight="1">
      <c r="A29" s="70" t="s">
        <v>24</v>
      </c>
      <c r="B29" s="71"/>
      <c r="C29" s="67"/>
      <c r="D29" s="69"/>
    </row>
    <row r="30" spans="1:4" ht="21.75" customHeight="1">
      <c r="A30" s="85" t="s">
        <v>25</v>
      </c>
      <c r="B30" s="86"/>
      <c r="C30" s="15" t="s">
        <v>26</v>
      </c>
      <c r="D30" s="19">
        <f>D13</f>
        <v>0</v>
      </c>
    </row>
    <row r="31" spans="1:4" ht="25.5" customHeight="1">
      <c r="A31" s="70"/>
      <c r="B31" s="71"/>
      <c r="C31" s="15" t="s">
        <v>27</v>
      </c>
      <c r="D31" s="18">
        <f>D14</f>
        <v>87.34</v>
      </c>
    </row>
    <row r="32" spans="1:4" ht="34.5" customHeight="1">
      <c r="A32" s="87" t="s">
        <v>28</v>
      </c>
      <c r="B32" s="88"/>
      <c r="C32" s="88"/>
      <c r="D32" s="89"/>
    </row>
    <row r="33" spans="1:4" ht="60" customHeight="1">
      <c r="A33" s="90" t="s">
        <v>29</v>
      </c>
      <c r="B33" s="91"/>
      <c r="C33" s="91"/>
      <c r="D33" s="92"/>
    </row>
  </sheetData>
  <sheetProtection password="B5C2" sheet="1" objects="1" scenarios="1"/>
  <mergeCells count="31">
    <mergeCell ref="A30:B31"/>
    <mergeCell ref="A32:D32"/>
    <mergeCell ref="A33:D33"/>
    <mergeCell ref="A8:B8"/>
    <mergeCell ref="A25:B25"/>
    <mergeCell ref="A23:B23"/>
    <mergeCell ref="A24:B24"/>
    <mergeCell ref="C28:C29"/>
    <mergeCell ref="D28:D29"/>
    <mergeCell ref="A29:B29"/>
    <mergeCell ref="A13:B14"/>
    <mergeCell ref="A15:D15"/>
    <mergeCell ref="A16:D16"/>
    <mergeCell ref="A19:B19"/>
    <mergeCell ref="C19:C22"/>
    <mergeCell ref="D19:D22"/>
    <mergeCell ref="A20:B20"/>
    <mergeCell ref="A21:B21"/>
    <mergeCell ref="A22:B22"/>
    <mergeCell ref="A6:B6"/>
    <mergeCell ref="A7:B7"/>
    <mergeCell ref="C11:C12"/>
    <mergeCell ref="D11:D12"/>
    <mergeCell ref="A12:B12"/>
    <mergeCell ref="A1:D1"/>
    <mergeCell ref="A2:B2"/>
    <mergeCell ref="C2:C5"/>
    <mergeCell ref="D2:D5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scale="8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9"/>
  <sheetViews>
    <sheetView zoomScale="120" zoomScaleNormal="120" workbookViewId="0">
      <selection activeCell="B7" sqref="B7"/>
    </sheetView>
  </sheetViews>
  <sheetFormatPr defaultRowHeight="15"/>
  <cols>
    <col min="1" max="1" width="2" style="14" customWidth="1"/>
    <col min="2" max="2" width="44.28515625" style="14" customWidth="1"/>
    <col min="3" max="3" width="29.7109375" style="14" customWidth="1"/>
    <col min="4" max="4" width="19.28515625" style="14" customWidth="1"/>
    <col min="5" max="5" width="3" style="14" customWidth="1"/>
    <col min="6" max="256" width="9.140625" style="14"/>
    <col min="257" max="257" width="2" style="14" customWidth="1"/>
    <col min="258" max="258" width="44.28515625" style="14" customWidth="1"/>
    <col min="259" max="259" width="29.7109375" style="14" customWidth="1"/>
    <col min="260" max="260" width="19.28515625" style="14" customWidth="1"/>
    <col min="261" max="512" width="9.140625" style="14"/>
    <col min="513" max="513" width="2" style="14" customWidth="1"/>
    <col min="514" max="514" width="44.28515625" style="14" customWidth="1"/>
    <col min="515" max="515" width="29.7109375" style="14" customWidth="1"/>
    <col min="516" max="516" width="19.28515625" style="14" customWidth="1"/>
    <col min="517" max="768" width="9.140625" style="14"/>
    <col min="769" max="769" width="2" style="14" customWidth="1"/>
    <col min="770" max="770" width="44.28515625" style="14" customWidth="1"/>
    <col min="771" max="771" width="29.7109375" style="14" customWidth="1"/>
    <col min="772" max="772" width="19.28515625" style="14" customWidth="1"/>
    <col min="773" max="1024" width="9.140625" style="14"/>
    <col min="1025" max="1025" width="2" style="14" customWidth="1"/>
    <col min="1026" max="1026" width="44.28515625" style="14" customWidth="1"/>
    <col min="1027" max="1027" width="29.7109375" style="14" customWidth="1"/>
    <col min="1028" max="1028" width="19.28515625" style="14" customWidth="1"/>
    <col min="1029" max="1280" width="9.140625" style="14"/>
    <col min="1281" max="1281" width="2" style="14" customWidth="1"/>
    <col min="1282" max="1282" width="44.28515625" style="14" customWidth="1"/>
    <col min="1283" max="1283" width="29.7109375" style="14" customWidth="1"/>
    <col min="1284" max="1284" width="19.28515625" style="14" customWidth="1"/>
    <col min="1285" max="1536" width="9.140625" style="14"/>
    <col min="1537" max="1537" width="2" style="14" customWidth="1"/>
    <col min="1538" max="1538" width="44.28515625" style="14" customWidth="1"/>
    <col min="1539" max="1539" width="29.7109375" style="14" customWidth="1"/>
    <col min="1540" max="1540" width="19.28515625" style="14" customWidth="1"/>
    <col min="1541" max="1792" width="9.140625" style="14"/>
    <col min="1793" max="1793" width="2" style="14" customWidth="1"/>
    <col min="1794" max="1794" width="44.28515625" style="14" customWidth="1"/>
    <col min="1795" max="1795" width="29.7109375" style="14" customWidth="1"/>
    <col min="1796" max="1796" width="19.28515625" style="14" customWidth="1"/>
    <col min="1797" max="2048" width="9.140625" style="14"/>
    <col min="2049" max="2049" width="2" style="14" customWidth="1"/>
    <col min="2050" max="2050" width="44.28515625" style="14" customWidth="1"/>
    <col min="2051" max="2051" width="29.7109375" style="14" customWidth="1"/>
    <col min="2052" max="2052" width="19.28515625" style="14" customWidth="1"/>
    <col min="2053" max="2304" width="9.140625" style="14"/>
    <col min="2305" max="2305" width="2" style="14" customWidth="1"/>
    <col min="2306" max="2306" width="44.28515625" style="14" customWidth="1"/>
    <col min="2307" max="2307" width="29.7109375" style="14" customWidth="1"/>
    <col min="2308" max="2308" width="19.28515625" style="14" customWidth="1"/>
    <col min="2309" max="2560" width="9.140625" style="14"/>
    <col min="2561" max="2561" width="2" style="14" customWidth="1"/>
    <col min="2562" max="2562" width="44.28515625" style="14" customWidth="1"/>
    <col min="2563" max="2563" width="29.7109375" style="14" customWidth="1"/>
    <col min="2564" max="2564" width="19.28515625" style="14" customWidth="1"/>
    <col min="2565" max="2816" width="9.140625" style="14"/>
    <col min="2817" max="2817" width="2" style="14" customWidth="1"/>
    <col min="2818" max="2818" width="44.28515625" style="14" customWidth="1"/>
    <col min="2819" max="2819" width="29.7109375" style="14" customWidth="1"/>
    <col min="2820" max="2820" width="19.28515625" style="14" customWidth="1"/>
    <col min="2821" max="3072" width="9.140625" style="14"/>
    <col min="3073" max="3073" width="2" style="14" customWidth="1"/>
    <col min="3074" max="3074" width="44.28515625" style="14" customWidth="1"/>
    <col min="3075" max="3075" width="29.7109375" style="14" customWidth="1"/>
    <col min="3076" max="3076" width="19.28515625" style="14" customWidth="1"/>
    <col min="3077" max="3328" width="9.140625" style="14"/>
    <col min="3329" max="3329" width="2" style="14" customWidth="1"/>
    <col min="3330" max="3330" width="44.28515625" style="14" customWidth="1"/>
    <col min="3331" max="3331" width="29.7109375" style="14" customWidth="1"/>
    <col min="3332" max="3332" width="19.28515625" style="14" customWidth="1"/>
    <col min="3333" max="3584" width="9.140625" style="14"/>
    <col min="3585" max="3585" width="2" style="14" customWidth="1"/>
    <col min="3586" max="3586" width="44.28515625" style="14" customWidth="1"/>
    <col min="3587" max="3587" width="29.7109375" style="14" customWidth="1"/>
    <col min="3588" max="3588" width="19.28515625" style="14" customWidth="1"/>
    <col min="3589" max="3840" width="9.140625" style="14"/>
    <col min="3841" max="3841" width="2" style="14" customWidth="1"/>
    <col min="3842" max="3842" width="44.28515625" style="14" customWidth="1"/>
    <col min="3843" max="3843" width="29.7109375" style="14" customWidth="1"/>
    <col min="3844" max="3844" width="19.28515625" style="14" customWidth="1"/>
    <col min="3845" max="4096" width="9.140625" style="14"/>
    <col min="4097" max="4097" width="2" style="14" customWidth="1"/>
    <col min="4098" max="4098" width="44.28515625" style="14" customWidth="1"/>
    <col min="4099" max="4099" width="29.7109375" style="14" customWidth="1"/>
    <col min="4100" max="4100" width="19.28515625" style="14" customWidth="1"/>
    <col min="4101" max="4352" width="9.140625" style="14"/>
    <col min="4353" max="4353" width="2" style="14" customWidth="1"/>
    <col min="4354" max="4354" width="44.28515625" style="14" customWidth="1"/>
    <col min="4355" max="4355" width="29.7109375" style="14" customWidth="1"/>
    <col min="4356" max="4356" width="19.28515625" style="14" customWidth="1"/>
    <col min="4357" max="4608" width="9.140625" style="14"/>
    <col min="4609" max="4609" width="2" style="14" customWidth="1"/>
    <col min="4610" max="4610" width="44.28515625" style="14" customWidth="1"/>
    <col min="4611" max="4611" width="29.7109375" style="14" customWidth="1"/>
    <col min="4612" max="4612" width="19.28515625" style="14" customWidth="1"/>
    <col min="4613" max="4864" width="9.140625" style="14"/>
    <col min="4865" max="4865" width="2" style="14" customWidth="1"/>
    <col min="4866" max="4866" width="44.28515625" style="14" customWidth="1"/>
    <col min="4867" max="4867" width="29.7109375" style="14" customWidth="1"/>
    <col min="4868" max="4868" width="19.28515625" style="14" customWidth="1"/>
    <col min="4869" max="5120" width="9.140625" style="14"/>
    <col min="5121" max="5121" width="2" style="14" customWidth="1"/>
    <col min="5122" max="5122" width="44.28515625" style="14" customWidth="1"/>
    <col min="5123" max="5123" width="29.7109375" style="14" customWidth="1"/>
    <col min="5124" max="5124" width="19.28515625" style="14" customWidth="1"/>
    <col min="5125" max="5376" width="9.140625" style="14"/>
    <col min="5377" max="5377" width="2" style="14" customWidth="1"/>
    <col min="5378" max="5378" width="44.28515625" style="14" customWidth="1"/>
    <col min="5379" max="5379" width="29.7109375" style="14" customWidth="1"/>
    <col min="5380" max="5380" width="19.28515625" style="14" customWidth="1"/>
    <col min="5381" max="5632" width="9.140625" style="14"/>
    <col min="5633" max="5633" width="2" style="14" customWidth="1"/>
    <col min="5634" max="5634" width="44.28515625" style="14" customWidth="1"/>
    <col min="5635" max="5635" width="29.7109375" style="14" customWidth="1"/>
    <col min="5636" max="5636" width="19.28515625" style="14" customWidth="1"/>
    <col min="5637" max="5888" width="9.140625" style="14"/>
    <col min="5889" max="5889" width="2" style="14" customWidth="1"/>
    <col min="5890" max="5890" width="44.28515625" style="14" customWidth="1"/>
    <col min="5891" max="5891" width="29.7109375" style="14" customWidth="1"/>
    <col min="5892" max="5892" width="19.28515625" style="14" customWidth="1"/>
    <col min="5893" max="6144" width="9.140625" style="14"/>
    <col min="6145" max="6145" width="2" style="14" customWidth="1"/>
    <col min="6146" max="6146" width="44.28515625" style="14" customWidth="1"/>
    <col min="6147" max="6147" width="29.7109375" style="14" customWidth="1"/>
    <col min="6148" max="6148" width="19.28515625" style="14" customWidth="1"/>
    <col min="6149" max="6400" width="9.140625" style="14"/>
    <col min="6401" max="6401" width="2" style="14" customWidth="1"/>
    <col min="6402" max="6402" width="44.28515625" style="14" customWidth="1"/>
    <col min="6403" max="6403" width="29.7109375" style="14" customWidth="1"/>
    <col min="6404" max="6404" width="19.28515625" style="14" customWidth="1"/>
    <col min="6405" max="6656" width="9.140625" style="14"/>
    <col min="6657" max="6657" width="2" style="14" customWidth="1"/>
    <col min="6658" max="6658" width="44.28515625" style="14" customWidth="1"/>
    <col min="6659" max="6659" width="29.7109375" style="14" customWidth="1"/>
    <col min="6660" max="6660" width="19.28515625" style="14" customWidth="1"/>
    <col min="6661" max="6912" width="9.140625" style="14"/>
    <col min="6913" max="6913" width="2" style="14" customWidth="1"/>
    <col min="6914" max="6914" width="44.28515625" style="14" customWidth="1"/>
    <col min="6915" max="6915" width="29.7109375" style="14" customWidth="1"/>
    <col min="6916" max="6916" width="19.28515625" style="14" customWidth="1"/>
    <col min="6917" max="7168" width="9.140625" style="14"/>
    <col min="7169" max="7169" width="2" style="14" customWidth="1"/>
    <col min="7170" max="7170" width="44.28515625" style="14" customWidth="1"/>
    <col min="7171" max="7171" width="29.7109375" style="14" customWidth="1"/>
    <col min="7172" max="7172" width="19.28515625" style="14" customWidth="1"/>
    <col min="7173" max="7424" width="9.140625" style="14"/>
    <col min="7425" max="7425" width="2" style="14" customWidth="1"/>
    <col min="7426" max="7426" width="44.28515625" style="14" customWidth="1"/>
    <col min="7427" max="7427" width="29.7109375" style="14" customWidth="1"/>
    <col min="7428" max="7428" width="19.28515625" style="14" customWidth="1"/>
    <col min="7429" max="7680" width="9.140625" style="14"/>
    <col min="7681" max="7681" width="2" style="14" customWidth="1"/>
    <col min="7682" max="7682" width="44.28515625" style="14" customWidth="1"/>
    <col min="7683" max="7683" width="29.7109375" style="14" customWidth="1"/>
    <col min="7684" max="7684" width="19.28515625" style="14" customWidth="1"/>
    <col min="7685" max="7936" width="9.140625" style="14"/>
    <col min="7937" max="7937" width="2" style="14" customWidth="1"/>
    <col min="7938" max="7938" width="44.28515625" style="14" customWidth="1"/>
    <col min="7939" max="7939" width="29.7109375" style="14" customWidth="1"/>
    <col min="7940" max="7940" width="19.28515625" style="14" customWidth="1"/>
    <col min="7941" max="8192" width="9.140625" style="14"/>
    <col min="8193" max="8193" width="2" style="14" customWidth="1"/>
    <col min="8194" max="8194" width="44.28515625" style="14" customWidth="1"/>
    <col min="8195" max="8195" width="29.7109375" style="14" customWidth="1"/>
    <col min="8196" max="8196" width="19.28515625" style="14" customWidth="1"/>
    <col min="8197" max="8448" width="9.140625" style="14"/>
    <col min="8449" max="8449" width="2" style="14" customWidth="1"/>
    <col min="8450" max="8450" width="44.28515625" style="14" customWidth="1"/>
    <col min="8451" max="8451" width="29.7109375" style="14" customWidth="1"/>
    <col min="8452" max="8452" width="19.28515625" style="14" customWidth="1"/>
    <col min="8453" max="8704" width="9.140625" style="14"/>
    <col min="8705" max="8705" width="2" style="14" customWidth="1"/>
    <col min="8706" max="8706" width="44.28515625" style="14" customWidth="1"/>
    <col min="8707" max="8707" width="29.7109375" style="14" customWidth="1"/>
    <col min="8708" max="8708" width="19.28515625" style="14" customWidth="1"/>
    <col min="8709" max="8960" width="9.140625" style="14"/>
    <col min="8961" max="8961" width="2" style="14" customWidth="1"/>
    <col min="8962" max="8962" width="44.28515625" style="14" customWidth="1"/>
    <col min="8963" max="8963" width="29.7109375" style="14" customWidth="1"/>
    <col min="8964" max="8964" width="19.28515625" style="14" customWidth="1"/>
    <col min="8965" max="9216" width="9.140625" style="14"/>
    <col min="9217" max="9217" width="2" style="14" customWidth="1"/>
    <col min="9218" max="9218" width="44.28515625" style="14" customWidth="1"/>
    <col min="9219" max="9219" width="29.7109375" style="14" customWidth="1"/>
    <col min="9220" max="9220" width="19.28515625" style="14" customWidth="1"/>
    <col min="9221" max="9472" width="9.140625" style="14"/>
    <col min="9473" max="9473" width="2" style="14" customWidth="1"/>
    <col min="9474" max="9474" width="44.28515625" style="14" customWidth="1"/>
    <col min="9475" max="9475" width="29.7109375" style="14" customWidth="1"/>
    <col min="9476" max="9476" width="19.28515625" style="14" customWidth="1"/>
    <col min="9477" max="9728" width="9.140625" style="14"/>
    <col min="9729" max="9729" width="2" style="14" customWidth="1"/>
    <col min="9730" max="9730" width="44.28515625" style="14" customWidth="1"/>
    <col min="9731" max="9731" width="29.7109375" style="14" customWidth="1"/>
    <col min="9732" max="9732" width="19.28515625" style="14" customWidth="1"/>
    <col min="9733" max="9984" width="9.140625" style="14"/>
    <col min="9985" max="9985" width="2" style="14" customWidth="1"/>
    <col min="9986" max="9986" width="44.28515625" style="14" customWidth="1"/>
    <col min="9987" max="9987" width="29.7109375" style="14" customWidth="1"/>
    <col min="9988" max="9988" width="19.28515625" style="14" customWidth="1"/>
    <col min="9989" max="10240" width="9.140625" style="14"/>
    <col min="10241" max="10241" width="2" style="14" customWidth="1"/>
    <col min="10242" max="10242" width="44.28515625" style="14" customWidth="1"/>
    <col min="10243" max="10243" width="29.7109375" style="14" customWidth="1"/>
    <col min="10244" max="10244" width="19.28515625" style="14" customWidth="1"/>
    <col min="10245" max="10496" width="9.140625" style="14"/>
    <col min="10497" max="10497" width="2" style="14" customWidth="1"/>
    <col min="10498" max="10498" width="44.28515625" style="14" customWidth="1"/>
    <col min="10499" max="10499" width="29.7109375" style="14" customWidth="1"/>
    <col min="10500" max="10500" width="19.28515625" style="14" customWidth="1"/>
    <col min="10501" max="10752" width="9.140625" style="14"/>
    <col min="10753" max="10753" width="2" style="14" customWidth="1"/>
    <col min="10754" max="10754" width="44.28515625" style="14" customWidth="1"/>
    <col min="10755" max="10755" width="29.7109375" style="14" customWidth="1"/>
    <col min="10756" max="10756" width="19.28515625" style="14" customWidth="1"/>
    <col min="10757" max="11008" width="9.140625" style="14"/>
    <col min="11009" max="11009" width="2" style="14" customWidth="1"/>
    <col min="11010" max="11010" width="44.28515625" style="14" customWidth="1"/>
    <col min="11011" max="11011" width="29.7109375" style="14" customWidth="1"/>
    <col min="11012" max="11012" width="19.28515625" style="14" customWidth="1"/>
    <col min="11013" max="11264" width="9.140625" style="14"/>
    <col min="11265" max="11265" width="2" style="14" customWidth="1"/>
    <col min="11266" max="11266" width="44.28515625" style="14" customWidth="1"/>
    <col min="11267" max="11267" width="29.7109375" style="14" customWidth="1"/>
    <col min="11268" max="11268" width="19.28515625" style="14" customWidth="1"/>
    <col min="11269" max="11520" width="9.140625" style="14"/>
    <col min="11521" max="11521" width="2" style="14" customWidth="1"/>
    <col min="11522" max="11522" width="44.28515625" style="14" customWidth="1"/>
    <col min="11523" max="11523" width="29.7109375" style="14" customWidth="1"/>
    <col min="11524" max="11524" width="19.28515625" style="14" customWidth="1"/>
    <col min="11525" max="11776" width="9.140625" style="14"/>
    <col min="11777" max="11777" width="2" style="14" customWidth="1"/>
    <col min="11778" max="11778" width="44.28515625" style="14" customWidth="1"/>
    <col min="11779" max="11779" width="29.7109375" style="14" customWidth="1"/>
    <col min="11780" max="11780" width="19.28515625" style="14" customWidth="1"/>
    <col min="11781" max="12032" width="9.140625" style="14"/>
    <col min="12033" max="12033" width="2" style="14" customWidth="1"/>
    <col min="12034" max="12034" width="44.28515625" style="14" customWidth="1"/>
    <col min="12035" max="12035" width="29.7109375" style="14" customWidth="1"/>
    <col min="12036" max="12036" width="19.28515625" style="14" customWidth="1"/>
    <col min="12037" max="12288" width="9.140625" style="14"/>
    <col min="12289" max="12289" width="2" style="14" customWidth="1"/>
    <col min="12290" max="12290" width="44.28515625" style="14" customWidth="1"/>
    <col min="12291" max="12291" width="29.7109375" style="14" customWidth="1"/>
    <col min="12292" max="12292" width="19.28515625" style="14" customWidth="1"/>
    <col min="12293" max="12544" width="9.140625" style="14"/>
    <col min="12545" max="12545" width="2" style="14" customWidth="1"/>
    <col min="12546" max="12546" width="44.28515625" style="14" customWidth="1"/>
    <col min="12547" max="12547" width="29.7109375" style="14" customWidth="1"/>
    <col min="12548" max="12548" width="19.28515625" style="14" customWidth="1"/>
    <col min="12549" max="12800" width="9.140625" style="14"/>
    <col min="12801" max="12801" width="2" style="14" customWidth="1"/>
    <col min="12802" max="12802" width="44.28515625" style="14" customWidth="1"/>
    <col min="12803" max="12803" width="29.7109375" style="14" customWidth="1"/>
    <col min="12804" max="12804" width="19.28515625" style="14" customWidth="1"/>
    <col min="12805" max="13056" width="9.140625" style="14"/>
    <col min="13057" max="13057" width="2" style="14" customWidth="1"/>
    <col min="13058" max="13058" width="44.28515625" style="14" customWidth="1"/>
    <col min="13059" max="13059" width="29.7109375" style="14" customWidth="1"/>
    <col min="13060" max="13060" width="19.28515625" style="14" customWidth="1"/>
    <col min="13061" max="13312" width="9.140625" style="14"/>
    <col min="13313" max="13313" width="2" style="14" customWidth="1"/>
    <col min="13314" max="13314" width="44.28515625" style="14" customWidth="1"/>
    <col min="13315" max="13315" width="29.7109375" style="14" customWidth="1"/>
    <col min="13316" max="13316" width="19.28515625" style="14" customWidth="1"/>
    <col min="13317" max="13568" width="9.140625" style="14"/>
    <col min="13569" max="13569" width="2" style="14" customWidth="1"/>
    <col min="13570" max="13570" width="44.28515625" style="14" customWidth="1"/>
    <col min="13571" max="13571" width="29.7109375" style="14" customWidth="1"/>
    <col min="13572" max="13572" width="19.28515625" style="14" customWidth="1"/>
    <col min="13573" max="13824" width="9.140625" style="14"/>
    <col min="13825" max="13825" width="2" style="14" customWidth="1"/>
    <col min="13826" max="13826" width="44.28515625" style="14" customWidth="1"/>
    <col min="13827" max="13827" width="29.7109375" style="14" customWidth="1"/>
    <col min="13828" max="13828" width="19.28515625" style="14" customWidth="1"/>
    <col min="13829" max="14080" width="9.140625" style="14"/>
    <col min="14081" max="14081" width="2" style="14" customWidth="1"/>
    <col min="14082" max="14082" width="44.28515625" style="14" customWidth="1"/>
    <col min="14083" max="14083" width="29.7109375" style="14" customWidth="1"/>
    <col min="14084" max="14084" width="19.28515625" style="14" customWidth="1"/>
    <col min="14085" max="14336" width="9.140625" style="14"/>
    <col min="14337" max="14337" width="2" style="14" customWidth="1"/>
    <col min="14338" max="14338" width="44.28515625" style="14" customWidth="1"/>
    <col min="14339" max="14339" width="29.7109375" style="14" customWidth="1"/>
    <col min="14340" max="14340" width="19.28515625" style="14" customWidth="1"/>
    <col min="14341" max="14592" width="9.140625" style="14"/>
    <col min="14593" max="14593" width="2" style="14" customWidth="1"/>
    <col min="14594" max="14594" width="44.28515625" style="14" customWidth="1"/>
    <col min="14595" max="14595" width="29.7109375" style="14" customWidth="1"/>
    <col min="14596" max="14596" width="19.28515625" style="14" customWidth="1"/>
    <col min="14597" max="14848" width="9.140625" style="14"/>
    <col min="14849" max="14849" width="2" style="14" customWidth="1"/>
    <col min="14850" max="14850" width="44.28515625" style="14" customWidth="1"/>
    <col min="14851" max="14851" width="29.7109375" style="14" customWidth="1"/>
    <col min="14852" max="14852" width="19.28515625" style="14" customWidth="1"/>
    <col min="14853" max="15104" width="9.140625" style="14"/>
    <col min="15105" max="15105" width="2" style="14" customWidth="1"/>
    <col min="15106" max="15106" width="44.28515625" style="14" customWidth="1"/>
    <col min="15107" max="15107" width="29.7109375" style="14" customWidth="1"/>
    <col min="15108" max="15108" width="19.28515625" style="14" customWidth="1"/>
    <col min="15109" max="15360" width="9.140625" style="14"/>
    <col min="15361" max="15361" width="2" style="14" customWidth="1"/>
    <col min="15362" max="15362" width="44.28515625" style="14" customWidth="1"/>
    <col min="15363" max="15363" width="29.7109375" style="14" customWidth="1"/>
    <col min="15364" max="15364" width="19.28515625" style="14" customWidth="1"/>
    <col min="15365" max="15616" width="9.140625" style="14"/>
    <col min="15617" max="15617" width="2" style="14" customWidth="1"/>
    <col min="15618" max="15618" width="44.28515625" style="14" customWidth="1"/>
    <col min="15619" max="15619" width="29.7109375" style="14" customWidth="1"/>
    <col min="15620" max="15620" width="19.28515625" style="14" customWidth="1"/>
    <col min="15621" max="15872" width="9.140625" style="14"/>
    <col min="15873" max="15873" width="2" style="14" customWidth="1"/>
    <col min="15874" max="15874" width="44.28515625" style="14" customWidth="1"/>
    <col min="15875" max="15875" width="29.7109375" style="14" customWidth="1"/>
    <col min="15876" max="15876" width="19.28515625" style="14" customWidth="1"/>
    <col min="15877" max="16128" width="9.140625" style="14"/>
    <col min="16129" max="16129" width="2" style="14" customWidth="1"/>
    <col min="16130" max="16130" width="44.28515625" style="14" customWidth="1"/>
    <col min="16131" max="16131" width="29.7109375" style="14" customWidth="1"/>
    <col min="16132" max="16132" width="19.28515625" style="14" customWidth="1"/>
    <col min="16133" max="16384" width="9.140625" style="14"/>
  </cols>
  <sheetData>
    <row r="2" spans="1:4" ht="18" customHeight="1">
      <c r="A2" s="102" t="s">
        <v>30</v>
      </c>
      <c r="B2" s="103"/>
      <c r="C2" s="33" t="s">
        <v>31</v>
      </c>
      <c r="D2" s="34">
        <f>VLOOKUP('Cálculo e Dados'!$L$2,'Cálculo e Dados'!$M$2:$N$13,2,FALSE)</f>
        <v>42521</v>
      </c>
    </row>
    <row r="3" spans="1:4" ht="18" customHeight="1">
      <c r="A3" s="104" t="s">
        <v>32</v>
      </c>
      <c r="B3" s="105"/>
      <c r="C3" s="35" t="s">
        <v>33</v>
      </c>
      <c r="D3" s="36">
        <f>'Cálculo e Dados'!B2</f>
        <v>3456</v>
      </c>
    </row>
    <row r="4" spans="1:4" ht="18" customHeight="1">
      <c r="A4" s="106" t="s">
        <v>34</v>
      </c>
      <c r="B4" s="107"/>
      <c r="C4" s="37" t="s">
        <v>35</v>
      </c>
      <c r="D4" s="38">
        <v>588</v>
      </c>
    </row>
    <row r="5" spans="1:4" ht="18" customHeight="1">
      <c r="A5" s="104"/>
      <c r="B5" s="108"/>
      <c r="C5" s="39" t="s">
        <v>36</v>
      </c>
      <c r="D5" s="40"/>
    </row>
    <row r="6" spans="1:4" ht="18" customHeight="1">
      <c r="A6" s="41">
        <v>1</v>
      </c>
      <c r="B6" s="42" t="s">
        <v>37</v>
      </c>
      <c r="C6" s="43" t="s">
        <v>38</v>
      </c>
      <c r="D6" s="34">
        <f>VLOOKUP('Cálculo e Dados'!L2,'Cálculo e Dados'!M2:O13,3,FALSE)</f>
        <v>42170</v>
      </c>
    </row>
    <row r="7" spans="1:4" ht="18" customHeight="1">
      <c r="A7" s="44"/>
      <c r="B7" s="59" t="str">
        <f>'Cálculo e Dados'!B1:E1</f>
        <v>Prestador</v>
      </c>
      <c r="C7" s="33" t="s">
        <v>39</v>
      </c>
      <c r="D7" s="40">
        <f>SUM('Cálculo e Dados'!G5:G9)</f>
        <v>0</v>
      </c>
    </row>
    <row r="8" spans="1:4" ht="18" customHeight="1">
      <c r="A8" s="102" t="s">
        <v>40</v>
      </c>
      <c r="B8" s="103"/>
      <c r="C8" s="33" t="s">
        <v>41</v>
      </c>
      <c r="D8" s="40">
        <v>0</v>
      </c>
    </row>
    <row r="9" spans="1:4" ht="18" customHeight="1">
      <c r="A9" s="44"/>
      <c r="B9" s="45"/>
      <c r="C9" s="33" t="s">
        <v>42</v>
      </c>
      <c r="D9" s="40">
        <v>0</v>
      </c>
    </row>
    <row r="10" spans="1:4" ht="18" customHeight="1">
      <c r="A10" s="46" t="s">
        <v>43</v>
      </c>
      <c r="B10" s="47"/>
      <c r="C10" s="37" t="s">
        <v>44</v>
      </c>
      <c r="D10" s="48">
        <f>D7+D8+D9</f>
        <v>0</v>
      </c>
    </row>
    <row r="11" spans="1:4" ht="18" customHeight="1">
      <c r="A11" s="46" t="s">
        <v>45</v>
      </c>
      <c r="B11" s="47"/>
      <c r="C11" s="49" t="s">
        <v>46</v>
      </c>
      <c r="D11" s="42"/>
    </row>
    <row r="12" spans="1:4" ht="18" customHeight="1">
      <c r="A12" s="46" t="s">
        <v>47</v>
      </c>
      <c r="B12" s="47"/>
      <c r="C12" s="50"/>
      <c r="D12" s="47"/>
    </row>
    <row r="13" spans="1:4" ht="18" customHeight="1">
      <c r="A13" s="46"/>
      <c r="B13" s="47"/>
      <c r="C13" s="50"/>
      <c r="D13" s="47"/>
    </row>
    <row r="14" spans="1:4" ht="18" customHeight="1">
      <c r="A14" s="44"/>
      <c r="B14" s="45"/>
      <c r="C14" s="44"/>
      <c r="D14" s="45"/>
    </row>
    <row r="15" spans="1:4" ht="15" customHeight="1">
      <c r="A15" s="51"/>
      <c r="B15" s="51"/>
      <c r="C15" s="51"/>
      <c r="D15" s="51"/>
    </row>
    <row r="16" spans="1:4" ht="15" customHeight="1"/>
    <row r="17" spans="1:4" ht="18" customHeight="1">
      <c r="A17" s="102" t="s">
        <v>30</v>
      </c>
      <c r="B17" s="103"/>
      <c r="C17" s="33" t="s">
        <v>31</v>
      </c>
      <c r="D17" s="34">
        <f t="shared" ref="D17:D25" si="0">D2</f>
        <v>42521</v>
      </c>
    </row>
    <row r="18" spans="1:4" ht="18" customHeight="1">
      <c r="A18" s="104" t="s">
        <v>32</v>
      </c>
      <c r="B18" s="105"/>
      <c r="C18" s="33" t="s">
        <v>33</v>
      </c>
      <c r="D18" s="52">
        <f>D3</f>
        <v>3456</v>
      </c>
    </row>
    <row r="19" spans="1:4" ht="18" customHeight="1">
      <c r="A19" s="106" t="s">
        <v>34</v>
      </c>
      <c r="B19" s="107"/>
      <c r="C19" s="37" t="s">
        <v>35</v>
      </c>
      <c r="D19" s="38">
        <f>D4</f>
        <v>588</v>
      </c>
    </row>
    <row r="20" spans="1:4" ht="18" customHeight="1">
      <c r="A20" s="104"/>
      <c r="B20" s="108"/>
      <c r="C20" s="39" t="s">
        <v>36</v>
      </c>
      <c r="D20" s="40">
        <f t="shared" si="0"/>
        <v>0</v>
      </c>
    </row>
    <row r="21" spans="1:4" ht="18" customHeight="1">
      <c r="A21" s="41">
        <v>1</v>
      </c>
      <c r="B21" s="42" t="s">
        <v>37</v>
      </c>
      <c r="C21" s="43" t="s">
        <v>38</v>
      </c>
      <c r="D21" s="53">
        <f t="shared" si="0"/>
        <v>42170</v>
      </c>
    </row>
    <row r="22" spans="1:4" ht="18" customHeight="1">
      <c r="A22" s="44"/>
      <c r="B22" s="60" t="str">
        <f>B7</f>
        <v>Prestador</v>
      </c>
      <c r="C22" s="33" t="s">
        <v>39</v>
      </c>
      <c r="D22" s="40">
        <f t="shared" si="0"/>
        <v>0</v>
      </c>
    </row>
    <row r="23" spans="1:4" ht="18" customHeight="1">
      <c r="A23" s="102" t="s">
        <v>40</v>
      </c>
      <c r="B23" s="103"/>
      <c r="C23" s="33" t="s">
        <v>41</v>
      </c>
      <c r="D23" s="40">
        <f t="shared" si="0"/>
        <v>0</v>
      </c>
    </row>
    <row r="24" spans="1:4" ht="18" customHeight="1">
      <c r="A24" s="44"/>
      <c r="B24" s="45"/>
      <c r="C24" s="33" t="s">
        <v>42</v>
      </c>
      <c r="D24" s="40">
        <f t="shared" si="0"/>
        <v>0</v>
      </c>
    </row>
    <row r="25" spans="1:4" ht="18" customHeight="1">
      <c r="A25" s="46" t="s">
        <v>43</v>
      </c>
      <c r="B25" s="47"/>
      <c r="C25" s="37" t="s">
        <v>44</v>
      </c>
      <c r="D25" s="48">
        <f t="shared" si="0"/>
        <v>0</v>
      </c>
    </row>
    <row r="26" spans="1:4" ht="18" customHeight="1">
      <c r="A26" s="46" t="s">
        <v>45</v>
      </c>
      <c r="B26" s="47"/>
      <c r="C26" s="49" t="s">
        <v>46</v>
      </c>
      <c r="D26" s="42"/>
    </row>
    <row r="27" spans="1:4" ht="18" customHeight="1">
      <c r="A27" s="46" t="s">
        <v>47</v>
      </c>
      <c r="B27" s="47"/>
      <c r="C27" s="50"/>
      <c r="D27" s="47"/>
    </row>
    <row r="28" spans="1:4" ht="18" customHeight="1">
      <c r="A28" s="46"/>
      <c r="B28" s="47"/>
      <c r="C28" s="50"/>
      <c r="D28" s="47"/>
    </row>
    <row r="29" spans="1:4" ht="18" customHeight="1">
      <c r="A29" s="44"/>
      <c r="B29" s="45"/>
      <c r="C29" s="44"/>
      <c r="D29" s="45"/>
    </row>
  </sheetData>
  <sheetProtection password="B5C2" sheet="1" objects="1" scenarios="1"/>
  <mergeCells count="10">
    <mergeCell ref="A17:B17"/>
    <mergeCell ref="A18:B18"/>
    <mergeCell ref="A19:B19"/>
    <mergeCell ref="A20:B20"/>
    <mergeCell ref="A23:B23"/>
    <mergeCell ref="A2:B2"/>
    <mergeCell ref="A3:B3"/>
    <mergeCell ref="A4:B4"/>
    <mergeCell ref="A5:B5"/>
    <mergeCell ref="A8:B8"/>
  </mergeCells>
  <pageMargins left="0.511811024" right="0.511811024" top="0.78740157499999996" bottom="0.78740157499999996" header="0.31496062000000002" footer="0.31496062000000002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Cálculo e Dados</vt:lpstr>
      <vt:lpstr>INSS</vt:lpstr>
      <vt:lpstr>DARF</vt:lpstr>
      <vt:lpstr>DARF!Area_de_impressao</vt:lpstr>
      <vt:lpstr>INSS!Area_de_impressao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carlossouza</dc:creator>
  <cp:lastModifiedBy>carlossouza</cp:lastModifiedBy>
  <cp:lastPrinted>2016-03-14T21:35:16Z</cp:lastPrinted>
  <dcterms:created xsi:type="dcterms:W3CDTF">2016-03-14T20:45:01Z</dcterms:created>
  <dcterms:modified xsi:type="dcterms:W3CDTF">2016-06-27T18:13:07Z</dcterms:modified>
</cp:coreProperties>
</file>